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A11ADB3-A58B-47AB-AE7F-6309754392A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20" l="1"/>
  <c r="F34" i="20" s="1"/>
  <c r="E33" i="20"/>
  <c r="E34" i="20" s="1"/>
  <c r="D33" i="20"/>
  <c r="D34" i="20" s="1"/>
  <c r="F26" i="20"/>
  <c r="F27" i="20" s="1"/>
  <c r="E26" i="20"/>
  <c r="E27" i="20" s="1"/>
  <c r="D26" i="20"/>
  <c r="D27" i="20" s="1"/>
  <c r="F15" i="20"/>
  <c r="E15" i="20"/>
  <c r="D15" i="20"/>
  <c r="F12" i="20"/>
  <c r="F16" i="20" s="1"/>
  <c r="E12" i="20"/>
  <c r="D12" i="20"/>
  <c r="L84" i="16"/>
  <c r="M84" i="16"/>
  <c r="N84" i="16"/>
  <c r="M67" i="16"/>
  <c r="N67" i="16"/>
  <c r="L67" i="16"/>
  <c r="L64" i="16"/>
  <c r="M64" i="16"/>
  <c r="N64" i="16"/>
  <c r="L20" i="16"/>
  <c r="M20" i="16"/>
  <c r="N20" i="16"/>
  <c r="L46" i="16"/>
  <c r="M46" i="16"/>
  <c r="N46" i="16"/>
  <c r="L37" i="16"/>
  <c r="M37" i="16"/>
  <c r="N37" i="16"/>
  <c r="L81" i="16"/>
  <c r="M81" i="16"/>
  <c r="N81" i="16"/>
  <c r="L74" i="16"/>
  <c r="M74" i="16"/>
  <c r="N74" i="16"/>
  <c r="I9" i="15"/>
  <c r="I10" i="15" s="1"/>
  <c r="H9" i="15"/>
  <c r="H10" i="15" s="1"/>
  <c r="G9" i="15"/>
  <c r="G10" i="15" s="1"/>
  <c r="D16" i="20" l="1"/>
  <c r="E16" i="20"/>
  <c r="N60" i="16"/>
  <c r="M60" i="16"/>
  <c r="L60" i="16"/>
  <c r="N57" i="16"/>
  <c r="M57" i="16"/>
  <c r="L57" i="16"/>
  <c r="L54" i="16"/>
  <c r="L68" i="16" s="1"/>
  <c r="M54" i="16"/>
  <c r="N54" i="16"/>
  <c r="N68" i="16" l="1"/>
  <c r="M68" i="16"/>
  <c r="L24" i="16"/>
  <c r="M24" i="16"/>
  <c r="N24" i="16"/>
  <c r="L28" i="16"/>
  <c r="M28" i="16"/>
  <c r="N28" i="16"/>
  <c r="L42" i="16"/>
  <c r="M42" i="16"/>
  <c r="N42" i="16"/>
  <c r="L87" i="16"/>
  <c r="L88" i="16" s="1"/>
  <c r="M87" i="16"/>
  <c r="M88" i="16" s="1"/>
  <c r="N87" i="16"/>
  <c r="N88" i="16" s="1"/>
  <c r="N47" i="16" l="1"/>
  <c r="N89" i="16" s="1"/>
  <c r="I5" i="12" s="1"/>
  <c r="M47" i="16"/>
  <c r="M89" i="16" s="1"/>
  <c r="D5" i="12" s="1"/>
  <c r="L47" i="16"/>
  <c r="L89" i="16" s="1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<sst xmlns="http://schemas.openxmlformats.org/spreadsheetml/2006/main" count="539" uniqueCount="333">
  <si>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</si>
  <si>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</si>
  <si>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</si>
  <si>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</si>
  <si>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</si>
  <si>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</si>
  <si>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</si>
  <si>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</si>
  <si>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</si>
  <si>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</si>
  <si>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</si>
  <si>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</si>
  <si>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</si>
  <si>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</si>
  <si>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</si>
  <si>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</si>
  <si>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</si>
  <si>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</si>
  <si>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</si>
  <si>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</si>
  <si>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</si>
  <si>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</si>
  <si>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</si>
  <si>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</si>
  <si>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</si>
  <si>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</si>
  <si>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</si>
  <si>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</si>
  <si>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</si>
  <si>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</si>
  <si>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</si>
  <si>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</si>
  <si>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</si>
  <si>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</si>
  <si>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</si>
  <si>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</si>
  <si>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</si>
  <si>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</si>
  <si>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</si>
  <si>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</si>
  <si>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</si>
  <si>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</si>
  <si>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</si>
  <si>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</si>
  <si>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</si>
  <si>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</si>
  <si>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</si>
  <si>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</si>
  <si>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</si>
  <si>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</si>
  <si>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</si>
  <si>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</si>
  <si>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</si>
  <si>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</si>
  <si>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</si>
  <si>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</si>
  <si>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</si>
  <si>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</si>
  <si>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</si>
  <si>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</si>
  <si>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</si>
  <si>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</si>
  <si>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</si>
  <si>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</si>
  <si>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</si>
  <si>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</si>
  <si>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</si>
  <si>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</si>
  <si>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</si>
  <si>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</si>
  <si>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</si>
  <si>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</si>
  <si>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</si>
  <si>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</si>
  <si>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</si>
  <si>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</si>
  <si>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</si>
  <si>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</si>
  <si>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</si>
  <si>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</si>
  <si>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</si>
  <si>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</si>
  <si>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</si>
  <si>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</si>
  <si>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</si>
  <si>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</si>
  <si>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</si>
  <si>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</si>
  <si>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</si>
  <si>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</si>
  <si>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</si>
  <si>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</si>
  <si>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</si>
  <si>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</si>
  <si>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</si>
  <si>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</si>
  <si>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</si>
  <si>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</si>
  <si>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</si>
  <si>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</si>
  <si>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</si>
  <si>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</si>
  <si>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</si>
  <si>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</si>
  <si>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</si>
  <si>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</si>
  <si>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</si>
  <si>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</si>
  <si>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</si>
  <si>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</si>
  <si>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</si>
  <si>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</si>
  <si>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</si>
  <si>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</si>
  <si>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</si>
  <si>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</si>
  <si>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</si>
  <si>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</si>
  <si>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</si>
  <si>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</si>
  <si>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</si>
  <si>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</si>
  <si>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</si>
  <si>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</si>
  <si>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</si>
  <si>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</si>
  <si>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</si>
  <si>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</si>
  <si>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</si>
  <si>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</si>
  <si>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</si>
  <si>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</si>
  <si>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</si>
  <si>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</si>
  <si>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</si>
  <si>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</si>
  <si>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</si>
  <si>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</si>
  <si>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</si>
  <si>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</si>
  <si>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</si>
  <si>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</si>
  <si>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</si>
  <si>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</si>
  <si>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</si>
  <si>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</si>
  <si>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</si>
  <si>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</si>
  <si>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</si>
  <si>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</si>
  <si>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</si>
  <si>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</si>
  <si>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</si>
  <si>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</si>
  <si>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</si>
  <si>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</si>
  <si>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</si>
  <si>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</si>
  <si>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</si>
  <si>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</si>
  <si>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</si>
  <si>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</si>
  <si>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</si>
  <si>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</si>
  <si>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</si>
  <si>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</si>
  <si>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</si>
  <si>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</si>
  <si>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</si>
  <si>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</si>
  <si>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</si>
  <si>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</si>
  <si>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</si>
  <si>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</si>
  <si>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</si>
  <si>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</si>
  <si>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</si>
  <si>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</si>
  <si>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</si>
  <si>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</si>
  <si>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</si>
  <si>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</si>
  <si>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</si>
  <si>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</si>
  <si>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</si>
  <si>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</si>
  <si>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</si>
  <si>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</si>
  <si>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</si>
  <si>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</si>
  <si>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</si>
  <si>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</si>
  <si>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</si>
  <si>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</si>
  <si>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</si>
  <si>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</si>
  <si>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</si>
  <si>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</si>
  <si>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</si>
  <si>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</si>
  <si>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</si>
  <si>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</si>
  <si>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</si>
  <si>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</si>
  <si>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</si>
  <si>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</si>
  <si>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</si>
  <si>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</si>
  <si>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</si>
  <si>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</si>
  <si>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</si>
  <si>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</si>
  <si>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</si>
  <si>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</si>
  <si>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</si>
  <si>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</si>
  <si>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</si>
  <si>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</si>
  <si>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</si>
  <si>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</si>
  <si>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</si>
  <si>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</si>
  <si>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</si>
  <si>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</si>
  <si>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</si>
  <si>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</si>
  <si>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</si>
  <si>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</si>
  <si>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</si>
  <si>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</si>
  <si>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</si>
  <si>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</si>
  <si>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</si>
  <si>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</si>
  <si>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</si>
  <si>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</si>
  <si>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</si>
  <si>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</si>
  <si>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</si>
  <si>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</si>
  <si>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</si>
  <si>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</si>
  <si>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</si>
  <si>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</si>
  <si>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</si>
  <si>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</si>
  <si>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</si>
  <si>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</si>
  <si>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</si>
  <si>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</si>
  <si>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</si>
  <si>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</si>
  <si>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</si>
  <si>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</si>
  <si>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</si>
  <si>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</si>
  <si>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</si>
  <si>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</si>
  <si>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</si>
  <si>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</si>
  <si>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</si>
  <si>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</si>
  <si>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</si>
  <si>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</si>
  <si>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</si>
  <si>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</si>
  <si>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</si>
  <si>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</si>
  <si>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</si>
  <si>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</si>
  <si>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</si>
  <si>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</si>
  <si>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</si>
  <si>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</si>
  <si>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</si>
  <si>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</si>
  <si>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</si>
  <si>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</si>
  <si>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</si>
  <si>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</si>
  <si>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</si>
  <si>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</si>
  <si>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</si>
  <si>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</si>
  <si>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</si>
  <si>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</si>
  <si>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</si>
  <si>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</si>
  <si>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</si>
  <si>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</si>
  <si>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</si>
  <si>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</si>
  <si>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</si>
  <si>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</si>
  <si>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</si>
  <si>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</si>
  <si>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</si>
  <si>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</si>
  <si>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</si>
  <si>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</si>
  <si>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</si>
  <si>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</si>
  <si>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</si>
  <si>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</si>
  <si>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</si>
  <si>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</si>
  <si>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</si>
  <si>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Total Of Money Service Sector</t>
  </si>
  <si>
    <t xml:space="preserve">Total </t>
  </si>
  <si>
    <t>Bulletin No (114)</t>
  </si>
  <si>
    <t>ISX Trading Indices of Thursday 2/7/2026</t>
  </si>
  <si>
    <t>Thursday 2/7/2026</t>
  </si>
  <si>
    <t>Iraq Stock Exchange not trading companies of Thursday 2/7/2026</t>
  </si>
  <si>
    <t xml:space="preserve">OTC Platform Trading Bulletin No (114) </t>
  </si>
  <si>
    <t>Almaseer lnsurance Company</t>
  </si>
  <si>
    <t>NMAS</t>
  </si>
  <si>
    <t>Second Platform Market Bulletin No (114)</t>
  </si>
  <si>
    <t xml:space="preserve">Regular Market Bulletin No (114) </t>
  </si>
  <si>
    <t xml:space="preserve">Undisclosed Platform Companies Bulletin No (114) </t>
  </si>
  <si>
    <t>Non Iraqis' Bulletin  Thursday  July 2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</si>
  <si>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</si>
  <si>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</si>
  <si>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</si>
  <si>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</si>
  <si>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</si>
  <si>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</si>
  <si>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</si>
  <si>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</si>
  <si>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</si>
  <si>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 xml:space="preserve">Asia cell </t>
  </si>
  <si>
    <t>Total Telecommunication sector</t>
  </si>
  <si>
    <t>Non Iraqi Trading of Regular Market (Sell)</t>
  </si>
  <si>
    <t>Non Iraqi Trading of Second Market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</si>
</sst>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9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6" fillId="4" borderId="139" xfId="1500" applyNumberFormat="1" applyFont="1" applyFill="1" applyBorder="1" applyAlignment="1">
      <alignment horizontal="center" vertical="center" wrapText="1"/>
    </xf>
    <xf numFmtId="167" fontId="86" fillId="60" borderId="139" xfId="1500" applyNumberFormat="1" applyFont="1" applyFill="1" applyBorder="1" applyAlignment="1">
      <alignment horizontal="center" vertical="center" wrapText="1"/>
    </xf>
    <xf numFmtId="0" fontId="84" fillId="0" borderId="131" xfId="5" applyFont="1" applyBorder="1" applyAlignment="1">
      <alignment vertical="center"/>
    </xf>
    <xf numFmtId="1" fontId="84" fillId="0" borderId="131" xfId="1500" applyNumberFormat="1" applyFont="1" applyBorder="1" applyAlignment="1">
      <alignment horizontal="center" vertical="center"/>
    </xf>
    <xf numFmtId="167" fontId="84" fillId="0" borderId="131" xfId="1500" applyNumberFormat="1" applyFont="1" applyBorder="1" applyAlignment="1">
      <alignment horizontal="center" vertical="center"/>
    </xf>
    <xf numFmtId="0" fontId="84" fillId="0" borderId="130" xfId="0" applyFont="1" applyBorder="1" applyAlignment="1">
      <alignment vertical="center"/>
    </xf>
    <xf numFmtId="0" fontId="79" fillId="0" borderId="132" xfId="0" applyFont="1" applyBorder="1"/>
    <xf numFmtId="167" fontId="84" fillId="0" borderId="131" xfId="1500" applyNumberFormat="1" applyFont="1" applyBorder="1" applyAlignment="1">
      <alignment vertical="center"/>
    </xf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9" xfId="0" applyFont="1" applyFill="1" applyBorder="1" applyAlignment="1">
      <alignment vertical="center" wrapText="1"/>
    </xf>
    <xf numFmtId="1" fontId="84" fillId="4" borderId="139" xfId="1500" applyNumberFormat="1" applyFont="1" applyFill="1" applyBorder="1" applyAlignment="1">
      <alignment horizontal="center" vertical="center" wrapText="1"/>
    </xf>
    <xf numFmtId="167" fontId="84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87" fillId="0" borderId="0" xfId="1500" applyNumberFormat="1" applyFont="1"/>
    <xf numFmtId="0" fontId="86" fillId="4" borderId="131" xfId="0" applyFont="1" applyFill="1" applyBorder="1" applyAlignment="1">
      <alignment vertical="center" wrapText="1"/>
    </xf>
    <xf numFmtId="0" fontId="84" fillId="60" borderId="131" xfId="0" applyFont="1" applyFill="1" applyBorder="1" applyAlignment="1">
      <alignment horizontal="center" vertical="center" wrapText="1"/>
    </xf>
    <xf numFmtId="1" fontId="86" fillId="4" borderId="131" xfId="1500" applyNumberFormat="1" applyFont="1" applyFill="1" applyBorder="1" applyAlignment="1">
      <alignment horizontal="center" vertical="center" wrapText="1"/>
    </xf>
    <xf numFmtId="167" fontId="86" fillId="60" borderId="131" xfId="1500" applyNumberFormat="1" applyFont="1" applyFill="1" applyBorder="1" applyAlignment="1">
      <alignment horizontal="center" vertical="center" wrapText="1"/>
    </xf>
    <xf numFmtId="167" fontId="84" fillId="0" borderId="139" xfId="1500" applyNumberFormat="1" applyFont="1" applyBorder="1" applyAlignment="1">
      <alignment vertical="center"/>
    </xf>
    <xf numFmtId="167" fontId="78" fillId="0" borderId="0" xfId="1500" applyNumberFormat="1" applyFont="1"/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0" fontId="84" fillId="0" borderId="130" xfId="0" applyFont="1" applyBorder="1" applyAlignment="1">
      <alignment horizontal="center" vertical="center"/>
    </xf>
    <xf numFmtId="0" fontId="84" fillId="0" borderId="136" xfId="0" applyFont="1" applyBorder="1" applyAlignment="1">
      <alignment horizontal="center" vertical="center"/>
    </xf>
    <xf numFmtId="0" fontId="84" fillId="0" borderId="132" xfId="0" applyFont="1" applyBorder="1" applyAlignment="1">
      <alignment horizontal="center" vertical="center"/>
    </xf>
    <xf numFmtId="167" fontId="84" fillId="0" borderId="130" xfId="1500" applyNumberFormat="1" applyFont="1" applyBorder="1" applyAlignment="1">
      <alignment horizontal="left" vertical="center"/>
    </xf>
    <xf numFmtId="167" fontId="84" fillId="0" borderId="132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84" fillId="0" borderId="130" xfId="1500" applyNumberFormat="1" applyFont="1" applyBorder="1" applyAlignment="1">
      <alignment horizontal="center" vertical="center"/>
    </xf>
    <xf numFmtId="167" fontId="84" fillId="0" borderId="136" xfId="1500" applyNumberFormat="1" applyFont="1" applyBorder="1" applyAlignment="1">
      <alignment horizontal="center" vertical="center"/>
    </xf>
    <xf numFmtId="167" fontId="84" fillId="0" borderId="132" xfId="1500" applyNumberFormat="1" applyFont="1" applyBorder="1" applyAlignment="1">
      <alignment horizontal="center" vertical="center"/>
    </xf>
    <xf numFmtId="0" fontId="84" fillId="0" borderId="130" xfId="0" applyFont="1" applyBorder="1" applyAlignment="1">
      <alignment horizontal="left" vertical="center"/>
    </xf>
    <xf numFmtId="0" fontId="84" fillId="0" borderId="132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1085851</xdr:colOff>
      <xdr:row>0</xdr:row>
      <xdr:rowOff>0</xdr:rowOff>
    </xdr:from>
    <xdr:to>
      <xdr:col>13</xdr:col>
      <xdr:colOff>2409827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5651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76200</xdr:rowOff>
    </xdr:from>
    <xdr:to>
      <xdr:col>6</xdr:col>
      <xdr:colOff>1276351</xdr:colOff>
      <xdr:row>22</xdr:row>
      <xdr:rowOff>742950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8A92A2-084E-FC3B-C288-B65629600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4867275"/>
          <a:ext cx="5886450" cy="3028950"/>
        </a:xfrm>
        <a:prstGeom prst="rect">
          <a:avLst/>
        </a:prstGeom>
      </xdr:spPr>
    </xdr:pic>
    <xdr:clientData/>
  </xdr:twoCellAnchor>
  <xdr:twoCellAnchor editAs="oneCell">
    <xdr:from>
      <xdr:col>6</xdr:col>
      <xdr:colOff>1295401</xdr:colOff>
      <xdr:row>15</xdr:row>
      <xdr:rowOff>76200</xdr:rowOff>
    </xdr:from>
    <xdr:to>
      <xdr:col>13</xdr:col>
      <xdr:colOff>2476501</xdr:colOff>
      <xdr:row>22</xdr:row>
      <xdr:rowOff>742950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31D5998-09E7-B7FF-FE4B-C76DE92E5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29351" y="4867275"/>
          <a:ext cx="6076950" cy="3028950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95250</xdr:colOff>
      <xdr:row>6</xdr:row>
      <xdr:rowOff>0</xdr:rowOff>
    </xdr:from>
    <xdr:to>
      <xdr:col>13</xdr:col>
      <xdr:colOff>2476500</xdr:colOff>
      <xdr:row>14</xdr:row>
      <xdr:rowOff>9525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AC6A3B2-AC25-890E-407A-1F1D9B51C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86825" y="1962150"/>
          <a:ext cx="341947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95249</xdr:colOff>
      <xdr:row>20</xdr:row>
      <xdr:rowOff>0</xdr:rowOff>
    </xdr:from>
    <xdr:to>
      <xdr:col>5</xdr:col>
      <xdr:colOff>1266824</xdr:colOff>
      <xdr:row>30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FB1FE9-72A0-8AD8-3AC2-E9C2602A3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49" y="5915025"/>
          <a:ext cx="4848225" cy="315277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1428751</xdr:colOff>
      <xdr:row>30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F6F027-FF8F-1473-3554-70C800713E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5010150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68</xdr:row>
      <xdr:rowOff>28256</xdr:rowOff>
    </xdr:from>
    <xdr:to>
      <xdr:col>13</xdr:col>
      <xdr:colOff>1522971</xdr:colOff>
      <xdr:row>68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47</xdr:row>
      <xdr:rowOff>23547</xdr:rowOff>
    </xdr:from>
    <xdr:to>
      <xdr:col>13</xdr:col>
      <xdr:colOff>1497013</xdr:colOff>
      <xdr:row>47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4</xdr:row>
      <xdr:rowOff>221382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E7" sqref="E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82" t="s">
        <v>0</v>
      </c>
      <c r="C1" s="183"/>
      <c r="D1" s="184"/>
      <c r="E1" s="185"/>
      <c r="F1" s="186"/>
      <c r="G1" s="186"/>
      <c r="H1" s="186"/>
      <c r="I1" s="186"/>
      <c r="J1" s="186"/>
      <c r="K1" s="187"/>
      <c r="L1" s="19"/>
      <c r="M1" s="19"/>
      <c r="N1" s="19"/>
    </row>
    <row r="2" spans="2:16" ht="30" customHeight="1">
      <c r="B2" s="195" t="s">
        <v>309</v>
      </c>
      <c r="C2" s="196"/>
      <c r="D2" s="19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88" t="s">
        <v>310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1" t="s">
        <v>62</v>
      </c>
      <c r="C5" s="192"/>
      <c r="D5" s="193">
        <f>'Bullient '!M89+OTC!H10</f>
        <v>1875176864</v>
      </c>
      <c r="E5" s="194"/>
      <c r="F5" s="23"/>
      <c r="G5" s="191" t="s">
        <v>63</v>
      </c>
      <c r="H5" s="192"/>
      <c r="I5" s="193">
        <f>'Bullient '!N89+OTC!I10</f>
        <v>2539561974.0700002</v>
      </c>
      <c r="J5" s="194"/>
      <c r="K5" s="24"/>
      <c r="L5" s="191" t="s">
        <v>8</v>
      </c>
      <c r="M5" s="192"/>
      <c r="N5" s="25">
        <f>'Bullient '!L89+OTC!G10</f>
        <v>1127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8"/>
      <c r="L6" s="199"/>
      <c r="M6" s="200"/>
      <c r="N6" s="28"/>
    </row>
    <row r="7" spans="2:16" ht="24.95" customHeight="1">
      <c r="B7" s="201" t="s">
        <v>1</v>
      </c>
      <c r="C7" s="202"/>
      <c r="D7" s="203"/>
      <c r="E7" s="29">
        <v>1026.44</v>
      </c>
      <c r="F7" s="30"/>
      <c r="G7" s="201" t="s">
        <v>5</v>
      </c>
      <c r="H7" s="202"/>
      <c r="I7" s="203"/>
      <c r="J7" s="29">
        <v>1285.32</v>
      </c>
      <c r="K7" s="170"/>
      <c r="L7" s="171"/>
      <c r="M7" s="172"/>
      <c r="N7" s="18"/>
    </row>
    <row r="8" spans="2:16" ht="24.95" customHeight="1">
      <c r="B8" s="201" t="s">
        <v>2</v>
      </c>
      <c r="C8" s="202"/>
      <c r="D8" s="203"/>
      <c r="E8" s="29">
        <v>1026.53</v>
      </c>
      <c r="F8" s="31"/>
      <c r="G8" s="201" t="s">
        <v>6</v>
      </c>
      <c r="H8" s="202"/>
      <c r="I8" s="203"/>
      <c r="J8" s="29">
        <v>1280.1099999999999</v>
      </c>
      <c r="K8" s="170"/>
      <c r="L8" s="171"/>
      <c r="M8" s="172"/>
      <c r="N8" s="18"/>
    </row>
    <row r="9" spans="2:16" ht="24.95" customHeight="1">
      <c r="B9" s="176" t="s">
        <v>3</v>
      </c>
      <c r="C9" s="177"/>
      <c r="D9" s="178"/>
      <c r="E9" s="127">
        <f>((E7/E8)-1)*100</f>
        <v>-8.7674008553029203E-3</v>
      </c>
      <c r="F9" s="31"/>
      <c r="G9" s="176" t="s">
        <v>3</v>
      </c>
      <c r="H9" s="177"/>
      <c r="I9" s="178"/>
      <c r="J9" s="126">
        <f>((J7/J8)-1)*100</f>
        <v>0.40699627375773151</v>
      </c>
      <c r="K9" s="170"/>
      <c r="L9" s="171"/>
      <c r="M9" s="172"/>
      <c r="N9" s="18"/>
    </row>
    <row r="10" spans="2:16" ht="24.95" customHeight="1">
      <c r="B10" s="176" t="s">
        <v>4</v>
      </c>
      <c r="C10" s="177"/>
      <c r="D10" s="178"/>
      <c r="E10" s="127">
        <f>E7-E8</f>
        <v>-8.9999999999918145E-2</v>
      </c>
      <c r="F10" s="21"/>
      <c r="G10" s="176" t="s">
        <v>4</v>
      </c>
      <c r="H10" s="177"/>
      <c r="I10" s="178"/>
      <c r="J10" s="126">
        <f>J7-J8</f>
        <v>5.2100000000000364</v>
      </c>
      <c r="K10" s="170"/>
      <c r="L10" s="171"/>
      <c r="M10" s="17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4"/>
      <c r="L11" s="171"/>
      <c r="M11" s="172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40</v>
      </c>
      <c r="I12" s="39" t="s">
        <v>64</v>
      </c>
      <c r="J12" s="38">
        <v>16</v>
      </c>
      <c r="K12" s="170"/>
      <c r="L12" s="171"/>
      <c r="M12" s="172"/>
      <c r="N12" s="18"/>
      <c r="O12" s="32"/>
      <c r="P12" s="1" t="s">
        <v>298</v>
      </c>
    </row>
    <row r="13" spans="2:16" ht="24.95" customHeight="1">
      <c r="B13" s="37" t="s">
        <v>68</v>
      </c>
      <c r="C13" s="38">
        <v>49</v>
      </c>
      <c r="D13" s="39" t="s">
        <v>64</v>
      </c>
      <c r="E13" s="38">
        <v>1</v>
      </c>
      <c r="F13" s="30"/>
      <c r="G13" s="173" t="s">
        <v>66</v>
      </c>
      <c r="H13" s="174"/>
      <c r="I13" s="175"/>
      <c r="J13" s="38">
        <v>5</v>
      </c>
      <c r="K13" s="170"/>
      <c r="L13" s="171"/>
      <c r="M13" s="172"/>
      <c r="N13" s="18"/>
      <c r="O13" s="32"/>
    </row>
    <row r="14" spans="2:16" ht="24.95" customHeight="1">
      <c r="B14" s="176" t="s">
        <v>81</v>
      </c>
      <c r="C14" s="177" t="s">
        <v>10</v>
      </c>
      <c r="D14" s="178" t="s">
        <v>10</v>
      </c>
      <c r="E14" s="38">
        <v>6</v>
      </c>
      <c r="F14" s="21"/>
      <c r="G14" s="179" t="s">
        <v>67</v>
      </c>
      <c r="H14" s="180"/>
      <c r="I14" s="181"/>
      <c r="J14" s="38">
        <v>20</v>
      </c>
      <c r="K14" s="170"/>
      <c r="L14" s="171"/>
      <c r="M14" s="172"/>
      <c r="N14" s="26"/>
      <c r="O14" s="32"/>
    </row>
    <row r="15" spans="2:16" ht="24.95" customHeight="1">
      <c r="B15" s="176" t="s">
        <v>65</v>
      </c>
      <c r="C15" s="177" t="s">
        <v>11</v>
      </c>
      <c r="D15" s="178" t="s">
        <v>11</v>
      </c>
      <c r="E15" s="41">
        <v>8</v>
      </c>
      <c r="F15" s="18"/>
      <c r="G15" s="112"/>
      <c r="H15" s="112"/>
      <c r="I15" s="112"/>
      <c r="J15" s="112"/>
      <c r="K15" s="112"/>
      <c r="L15" s="112"/>
      <c r="M15" s="112"/>
      <c r="N15" s="21"/>
      <c r="O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60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5" ht="34.5" customHeight="1">
      <c r="A24" s="167" t="s">
        <v>12</v>
      </c>
      <c r="B24" s="168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6" t="s">
        <v>60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</row>
    <row r="3" spans="1:14" ht="36.75" customHeight="1">
      <c r="A3" s="207" t="s">
        <v>311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</row>
    <row r="4" spans="1:14" ht="21">
      <c r="A4" s="42"/>
      <c r="B4" s="42"/>
      <c r="C4" s="205" t="s">
        <v>13</v>
      </c>
      <c r="D4" s="205"/>
      <c r="E4" s="205"/>
      <c r="F4" s="205"/>
      <c r="G4" s="42"/>
      <c r="H4" s="205" t="s">
        <v>14</v>
      </c>
      <c r="I4" s="205"/>
      <c r="J4" s="205"/>
      <c r="K4" s="205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263</v>
      </c>
      <c r="D6" s="77">
        <v>8.4499999999999993</v>
      </c>
      <c r="E6" s="91">
        <v>5.49</v>
      </c>
      <c r="F6" s="80">
        <v>97354</v>
      </c>
      <c r="G6" s="42"/>
      <c r="H6" s="46" t="s">
        <v>297</v>
      </c>
      <c r="I6" s="77">
        <v>2.4500000000000002</v>
      </c>
      <c r="J6" s="92">
        <v>-9.26</v>
      </c>
      <c r="K6" s="80">
        <v>148200</v>
      </c>
      <c r="L6" s="1"/>
      <c r="M6" s="1"/>
    </row>
    <row r="7" spans="1:14" s="49" customFormat="1" ht="17.100000000000001" customHeight="1">
      <c r="A7" s="42"/>
      <c r="B7" s="42"/>
      <c r="C7" s="46" t="s">
        <v>208</v>
      </c>
      <c r="D7" s="77">
        <v>107</v>
      </c>
      <c r="E7" s="91">
        <v>3.88</v>
      </c>
      <c r="F7" s="80">
        <v>100</v>
      </c>
      <c r="G7" s="42"/>
      <c r="H7" s="46" t="s">
        <v>197</v>
      </c>
      <c r="I7" s="77">
        <v>0.22</v>
      </c>
      <c r="J7" s="92">
        <v>-8.33</v>
      </c>
      <c r="K7" s="80">
        <v>40709</v>
      </c>
      <c r="L7" s="1"/>
    </row>
    <row r="8" spans="1:14" s="49" customFormat="1" ht="17.100000000000001" customHeight="1">
      <c r="A8" s="42"/>
      <c r="B8" s="42"/>
      <c r="C8" s="46" t="s">
        <v>112</v>
      </c>
      <c r="D8" s="77">
        <v>0.67</v>
      </c>
      <c r="E8" s="91">
        <v>1.52</v>
      </c>
      <c r="F8" s="80">
        <v>208153139</v>
      </c>
      <c r="G8" s="42"/>
      <c r="H8" s="46" t="s">
        <v>190</v>
      </c>
      <c r="I8" s="77">
        <v>3.82</v>
      </c>
      <c r="J8" s="92">
        <v>-3.29</v>
      </c>
      <c r="K8" s="80">
        <v>515250</v>
      </c>
    </row>
    <row r="9" spans="1:14" s="49" customFormat="1" ht="17.100000000000001" customHeight="1">
      <c r="A9" s="42"/>
      <c r="B9" s="42"/>
      <c r="C9" s="46" t="s">
        <v>144</v>
      </c>
      <c r="D9" s="77">
        <v>1.54</v>
      </c>
      <c r="E9" s="91">
        <v>1.32</v>
      </c>
      <c r="F9" s="98">
        <v>126049</v>
      </c>
      <c r="G9" s="42"/>
      <c r="H9" s="105" t="s">
        <v>247</v>
      </c>
      <c r="I9" s="99">
        <v>1.55</v>
      </c>
      <c r="J9" s="114">
        <v>-3.12</v>
      </c>
      <c r="K9" s="98">
        <v>26000</v>
      </c>
    </row>
    <row r="10" spans="1:14" s="49" customFormat="1" ht="17.100000000000001" customHeight="1">
      <c r="A10" s="42"/>
      <c r="B10" s="42"/>
      <c r="C10" s="46" t="s">
        <v>279</v>
      </c>
      <c r="D10" s="77">
        <v>9.0500000000000007</v>
      </c>
      <c r="E10" s="91">
        <v>0.56000000000000005</v>
      </c>
      <c r="F10" s="98">
        <v>2986000</v>
      </c>
      <c r="G10" s="42"/>
      <c r="H10" s="105" t="s">
        <v>295</v>
      </c>
      <c r="I10" s="99">
        <v>2.6</v>
      </c>
      <c r="J10" s="114">
        <v>-1.89</v>
      </c>
      <c r="K10" s="98">
        <v>242078</v>
      </c>
    </row>
    <row r="11" spans="1:14" s="49" customFormat="1" ht="33" customHeight="1">
      <c r="A11" s="42"/>
      <c r="B11" s="42"/>
      <c r="C11" s="206" t="s">
        <v>61</v>
      </c>
      <c r="D11" s="206"/>
      <c r="E11" s="206"/>
      <c r="F11" s="206"/>
      <c r="G11" s="206"/>
      <c r="H11" s="206"/>
      <c r="I11" s="206"/>
      <c r="J11" s="206"/>
      <c r="K11" s="206"/>
    </row>
    <row r="12" spans="1:14" s="49" customFormat="1" ht="33" customHeight="1">
      <c r="A12" s="42"/>
      <c r="B12" s="42"/>
      <c r="C12" s="206"/>
      <c r="D12" s="206"/>
      <c r="E12" s="206"/>
      <c r="F12" s="206"/>
      <c r="G12" s="206"/>
      <c r="H12" s="206"/>
      <c r="I12" s="206"/>
      <c r="J12" s="206"/>
      <c r="K12" s="206"/>
    </row>
    <row r="13" spans="1:14" ht="29.25" customHeight="1">
      <c r="A13" s="42"/>
      <c r="B13" s="42"/>
      <c r="C13" s="205" t="s">
        <v>18</v>
      </c>
      <c r="D13" s="205"/>
      <c r="E13" s="205"/>
      <c r="F13" s="205"/>
      <c r="G13" s="95"/>
      <c r="H13" s="205" t="s">
        <v>7</v>
      </c>
      <c r="I13" s="205"/>
      <c r="J13" s="205"/>
      <c r="K13" s="20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140</v>
      </c>
      <c r="D15" s="77">
        <v>0.23</v>
      </c>
      <c r="E15" s="78">
        <v>0</v>
      </c>
      <c r="F15" s="80">
        <v>707067259</v>
      </c>
      <c r="G15" s="1"/>
      <c r="H15" s="46" t="s">
        <v>237</v>
      </c>
      <c r="I15" s="77">
        <v>1.93</v>
      </c>
      <c r="J15" s="78">
        <v>-0.52</v>
      </c>
      <c r="K15" s="80">
        <v>997109867.20000005</v>
      </c>
    </row>
    <row r="16" spans="1:14" ht="17.100000000000001" customHeight="1">
      <c r="A16" s="42"/>
      <c r="B16" s="42"/>
      <c r="C16" s="46" t="s">
        <v>237</v>
      </c>
      <c r="D16" s="77">
        <v>1.93</v>
      </c>
      <c r="E16" s="78">
        <v>-0.52</v>
      </c>
      <c r="F16" s="80">
        <v>521740243</v>
      </c>
      <c r="G16" s="1"/>
      <c r="H16" s="46" t="s">
        <v>255</v>
      </c>
      <c r="I16" s="77">
        <v>3.01</v>
      </c>
      <c r="J16" s="78">
        <v>-0.33</v>
      </c>
      <c r="K16" s="80">
        <v>512234993.38999999</v>
      </c>
    </row>
    <row r="17" spans="1:11" ht="17.100000000000001" customHeight="1">
      <c r="A17" s="42"/>
      <c r="B17" s="42"/>
      <c r="C17" s="46" t="s">
        <v>112</v>
      </c>
      <c r="D17" s="77">
        <v>0.67</v>
      </c>
      <c r="E17" s="78">
        <v>1.52</v>
      </c>
      <c r="F17" s="80">
        <v>208153139</v>
      </c>
      <c r="G17" s="1"/>
      <c r="H17" s="46" t="s">
        <v>253</v>
      </c>
      <c r="I17" s="77">
        <v>4.0199999999999996</v>
      </c>
      <c r="J17" s="78">
        <v>-0.74</v>
      </c>
      <c r="K17" s="80">
        <v>389129344.26999998</v>
      </c>
    </row>
    <row r="18" spans="1:11" ht="17.100000000000001" customHeight="1">
      <c r="A18" s="42"/>
      <c r="B18" s="42"/>
      <c r="C18" s="46" t="s">
        <v>255</v>
      </c>
      <c r="D18" s="77">
        <v>3.01</v>
      </c>
      <c r="E18" s="78">
        <v>-0.33</v>
      </c>
      <c r="F18" s="80">
        <v>170298164</v>
      </c>
      <c r="G18" s="1"/>
      <c r="H18" s="46" t="s">
        <v>140</v>
      </c>
      <c r="I18" s="77">
        <v>0.23</v>
      </c>
      <c r="J18" s="78">
        <v>0</v>
      </c>
      <c r="K18" s="80">
        <v>156324346.31</v>
      </c>
    </row>
    <row r="19" spans="1:11" ht="16.5" customHeight="1">
      <c r="A19" s="42"/>
      <c r="B19" s="42"/>
      <c r="C19" s="46" t="s">
        <v>253</v>
      </c>
      <c r="D19" s="77">
        <v>4.0199999999999996</v>
      </c>
      <c r="E19" s="78">
        <v>-0.74</v>
      </c>
      <c r="F19" s="80">
        <v>96303635</v>
      </c>
      <c r="G19" s="1"/>
      <c r="H19" s="46" t="s">
        <v>112</v>
      </c>
      <c r="I19" s="77">
        <v>0.67</v>
      </c>
      <c r="J19" s="78">
        <v>1.52</v>
      </c>
      <c r="K19" s="80">
        <v>137426487.15000001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3"/>
  <sheetViews>
    <sheetView zoomScale="115" zoomScaleNormal="115" workbookViewId="0">
      <selection activeCell="C80" sqref="C80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9" t="s">
        <v>317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25" customHeight="1">
      <c r="A3" s="58"/>
      <c r="B3" s="216" t="s">
        <v>29</v>
      </c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8"/>
    </row>
    <row r="4" spans="1:14" ht="14.25" customHeight="1">
      <c r="A4" s="58"/>
      <c r="B4" s="46" t="s">
        <v>226</v>
      </c>
      <c r="C4" s="59" t="s">
        <v>225</v>
      </c>
      <c r="D4" s="99">
        <v>0.33</v>
      </c>
      <c r="E4" s="99">
        <v>0.33</v>
      </c>
      <c r="F4" s="99">
        <v>0.33</v>
      </c>
      <c r="G4" s="99">
        <v>0.33</v>
      </c>
      <c r="H4" s="99">
        <v>0.34</v>
      </c>
      <c r="I4" s="99">
        <v>0.33</v>
      </c>
      <c r="J4" s="77">
        <v>0.33</v>
      </c>
      <c r="K4" s="100">
        <v>0</v>
      </c>
      <c r="L4" s="79">
        <v>11</v>
      </c>
      <c r="M4" s="80">
        <v>9360000</v>
      </c>
      <c r="N4" s="80">
        <v>3088800</v>
      </c>
    </row>
    <row r="5" spans="1:14" ht="14.25" customHeight="1">
      <c r="A5" s="58"/>
      <c r="B5" s="46" t="s">
        <v>255</v>
      </c>
      <c r="C5" s="59" t="s">
        <v>256</v>
      </c>
      <c r="D5" s="99">
        <v>3</v>
      </c>
      <c r="E5" s="99">
        <v>3.08</v>
      </c>
      <c r="F5" s="99">
        <v>3</v>
      </c>
      <c r="G5" s="99">
        <v>3.01</v>
      </c>
      <c r="H5" s="99">
        <v>2.99</v>
      </c>
      <c r="I5" s="99">
        <v>3.01</v>
      </c>
      <c r="J5" s="77">
        <v>3.02</v>
      </c>
      <c r="K5" s="100">
        <v>-0.33</v>
      </c>
      <c r="L5" s="79">
        <v>134</v>
      </c>
      <c r="M5" s="80">
        <v>170298164</v>
      </c>
      <c r="N5" s="80">
        <v>512234993.38999999</v>
      </c>
    </row>
    <row r="6" spans="1:14" ht="14.25" customHeight="1">
      <c r="A6" s="58"/>
      <c r="B6" s="46" t="s">
        <v>112</v>
      </c>
      <c r="C6" s="59" t="s">
        <v>113</v>
      </c>
      <c r="D6" s="99">
        <v>0.66</v>
      </c>
      <c r="E6" s="99">
        <v>0.67</v>
      </c>
      <c r="F6" s="99">
        <v>0.66</v>
      </c>
      <c r="G6" s="99">
        <v>0.66</v>
      </c>
      <c r="H6" s="99">
        <v>0.66</v>
      </c>
      <c r="I6" s="99">
        <v>0.67</v>
      </c>
      <c r="J6" s="77">
        <v>0.66</v>
      </c>
      <c r="K6" s="100">
        <v>1.52</v>
      </c>
      <c r="L6" s="79">
        <v>28</v>
      </c>
      <c r="M6" s="80">
        <v>208153139</v>
      </c>
      <c r="N6" s="80">
        <v>137426487.15000001</v>
      </c>
    </row>
    <row r="7" spans="1:14" ht="14.25" customHeight="1">
      <c r="A7" s="58"/>
      <c r="B7" s="46" t="s">
        <v>271</v>
      </c>
      <c r="C7" s="59" t="s">
        <v>272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9</v>
      </c>
      <c r="M7" s="80">
        <v>11298028</v>
      </c>
      <c r="N7" s="80">
        <v>2598546.44</v>
      </c>
    </row>
    <row r="8" spans="1:14" ht="14.25" customHeight="1">
      <c r="A8" s="58"/>
      <c r="B8" s="46" t="s">
        <v>163</v>
      </c>
      <c r="C8" s="59" t="s">
        <v>164</v>
      </c>
      <c r="D8" s="99">
        <v>0.28999999999999998</v>
      </c>
      <c r="E8" s="99">
        <v>0.28999999999999998</v>
      </c>
      <c r="F8" s="99">
        <v>0.28999999999999998</v>
      </c>
      <c r="G8" s="99">
        <v>0.28999999999999998</v>
      </c>
      <c r="H8" s="99">
        <v>0.25</v>
      </c>
      <c r="I8" s="99">
        <v>0.28999999999999998</v>
      </c>
      <c r="J8" s="99">
        <v>0.28999999999999998</v>
      </c>
      <c r="K8" s="100">
        <v>0</v>
      </c>
      <c r="L8" s="97">
        <v>1</v>
      </c>
      <c r="M8" s="98">
        <v>1000</v>
      </c>
      <c r="N8" s="98">
        <v>290</v>
      </c>
    </row>
    <row r="9" spans="1:14" ht="14.25" customHeight="1">
      <c r="A9" s="58"/>
      <c r="B9" s="46" t="s">
        <v>153</v>
      </c>
      <c r="C9" s="59" t="s">
        <v>154</v>
      </c>
      <c r="D9" s="99">
        <v>0.35</v>
      </c>
      <c r="E9" s="99">
        <v>0.35</v>
      </c>
      <c r="F9" s="99">
        <v>0.35</v>
      </c>
      <c r="G9" s="99">
        <v>0.35</v>
      </c>
      <c r="H9" s="99">
        <v>0.35</v>
      </c>
      <c r="I9" s="99">
        <v>0.35</v>
      </c>
      <c r="J9" s="77">
        <v>0.35</v>
      </c>
      <c r="K9" s="100">
        <v>0</v>
      </c>
      <c r="L9" s="79">
        <v>2</v>
      </c>
      <c r="M9" s="80">
        <v>20147</v>
      </c>
      <c r="N9" s="80">
        <v>7051.45</v>
      </c>
    </row>
    <row r="10" spans="1:14" ht="14.25" customHeight="1">
      <c r="A10" s="58"/>
      <c r="B10" s="46" t="s">
        <v>207</v>
      </c>
      <c r="C10" s="59" t="s">
        <v>206</v>
      </c>
      <c r="D10" s="99">
        <v>0.33</v>
      </c>
      <c r="E10" s="99">
        <v>0.33</v>
      </c>
      <c r="F10" s="99">
        <v>0.33</v>
      </c>
      <c r="G10" s="99">
        <v>0.33</v>
      </c>
      <c r="H10" s="99">
        <v>0.34</v>
      </c>
      <c r="I10" s="99">
        <v>0.33</v>
      </c>
      <c r="J10" s="77">
        <v>0.33</v>
      </c>
      <c r="K10" s="100">
        <v>0</v>
      </c>
      <c r="L10" s="79">
        <v>16</v>
      </c>
      <c r="M10" s="80">
        <v>55914530</v>
      </c>
      <c r="N10" s="80">
        <v>18451794.899999999</v>
      </c>
    </row>
    <row r="11" spans="1:14" ht="14.25" customHeight="1">
      <c r="A11" s="58"/>
      <c r="B11" s="46" t="s">
        <v>192</v>
      </c>
      <c r="C11" s="59" t="s">
        <v>193</v>
      </c>
      <c r="D11" s="99">
        <v>1.1000000000000001</v>
      </c>
      <c r="E11" s="99">
        <v>1.1000000000000001</v>
      </c>
      <c r="F11" s="99">
        <v>1.0900000000000001</v>
      </c>
      <c r="G11" s="99">
        <v>1.0900000000000001</v>
      </c>
      <c r="H11" s="99">
        <v>1.1100000000000001</v>
      </c>
      <c r="I11" s="99">
        <v>1.0900000000000001</v>
      </c>
      <c r="J11" s="77">
        <v>1.1000000000000001</v>
      </c>
      <c r="K11" s="100">
        <v>-0.91</v>
      </c>
      <c r="L11" s="79">
        <v>31</v>
      </c>
      <c r="M11" s="80">
        <v>16261763</v>
      </c>
      <c r="N11" s="80">
        <v>17737238.109999999</v>
      </c>
    </row>
    <row r="12" spans="1:14" ht="14.25" customHeight="1">
      <c r="A12" s="58"/>
      <c r="B12" s="46" t="s">
        <v>136</v>
      </c>
      <c r="C12" s="59" t="s">
        <v>137</v>
      </c>
      <c r="D12" s="99">
        <v>0.09</v>
      </c>
      <c r="E12" s="99">
        <v>0.09</v>
      </c>
      <c r="F12" s="99">
        <v>0.08</v>
      </c>
      <c r="G12" s="99">
        <v>0.08</v>
      </c>
      <c r="H12" s="99">
        <v>0.08</v>
      </c>
      <c r="I12" s="99">
        <v>0.08</v>
      </c>
      <c r="J12" s="77">
        <v>0.08</v>
      </c>
      <c r="K12" s="100">
        <v>0</v>
      </c>
      <c r="L12" s="79">
        <v>12</v>
      </c>
      <c r="M12" s="80">
        <v>311450</v>
      </c>
      <c r="N12" s="80">
        <v>25016</v>
      </c>
    </row>
    <row r="13" spans="1:14" ht="14.25" customHeight="1">
      <c r="A13" s="58"/>
      <c r="B13" s="46" t="s">
        <v>125</v>
      </c>
      <c r="C13" s="59" t="s">
        <v>126</v>
      </c>
      <c r="D13" s="99">
        <v>1.45</v>
      </c>
      <c r="E13" s="99">
        <v>1.45</v>
      </c>
      <c r="F13" s="99">
        <v>1.45</v>
      </c>
      <c r="G13" s="99">
        <v>1.45</v>
      </c>
      <c r="H13" s="99">
        <v>1.45</v>
      </c>
      <c r="I13" s="99">
        <v>1.45</v>
      </c>
      <c r="J13" s="77">
        <v>1.45</v>
      </c>
      <c r="K13" s="100">
        <v>0</v>
      </c>
      <c r="L13" s="79">
        <v>4</v>
      </c>
      <c r="M13" s="80">
        <v>99502</v>
      </c>
      <c r="N13" s="80">
        <v>144277.9</v>
      </c>
    </row>
    <row r="14" spans="1:14" ht="14.25" customHeight="1">
      <c r="A14" s="58"/>
      <c r="B14" s="46" t="s">
        <v>228</v>
      </c>
      <c r="C14" s="59" t="s">
        <v>227</v>
      </c>
      <c r="D14" s="99">
        <v>0.14000000000000001</v>
      </c>
      <c r="E14" s="99">
        <v>0.14000000000000001</v>
      </c>
      <c r="F14" s="99">
        <v>0.14000000000000001</v>
      </c>
      <c r="G14" s="99">
        <v>0.14000000000000001</v>
      </c>
      <c r="H14" s="99">
        <v>0.14000000000000001</v>
      </c>
      <c r="I14" s="99">
        <v>0.14000000000000001</v>
      </c>
      <c r="J14" s="99">
        <v>0.14000000000000001</v>
      </c>
      <c r="K14" s="100">
        <v>0</v>
      </c>
      <c r="L14" s="97">
        <v>1</v>
      </c>
      <c r="M14" s="98">
        <v>10000</v>
      </c>
      <c r="N14" s="98">
        <v>1400</v>
      </c>
    </row>
    <row r="15" spans="1:14" ht="14.25" customHeight="1">
      <c r="A15" s="58"/>
      <c r="B15" s="46" t="s">
        <v>237</v>
      </c>
      <c r="C15" s="59" t="s">
        <v>238</v>
      </c>
      <c r="D15" s="99">
        <v>1.94</v>
      </c>
      <c r="E15" s="99">
        <v>1.94</v>
      </c>
      <c r="F15" s="99">
        <v>1.9</v>
      </c>
      <c r="G15" s="99">
        <v>1.91</v>
      </c>
      <c r="H15" s="99">
        <v>1.92</v>
      </c>
      <c r="I15" s="99">
        <v>1.93</v>
      </c>
      <c r="J15" s="77">
        <v>1.94</v>
      </c>
      <c r="K15" s="100">
        <v>-0.52</v>
      </c>
      <c r="L15" s="79">
        <v>152</v>
      </c>
      <c r="M15" s="80">
        <v>521740243</v>
      </c>
      <c r="N15" s="80">
        <v>997109867.20000005</v>
      </c>
    </row>
    <row r="16" spans="1:14" ht="14.25" customHeight="1">
      <c r="A16" s="58"/>
      <c r="B16" s="46" t="s">
        <v>253</v>
      </c>
      <c r="C16" s="59" t="s">
        <v>254</v>
      </c>
      <c r="D16" s="99">
        <v>4.05</v>
      </c>
      <c r="E16" s="99">
        <v>4.0999999999999996</v>
      </c>
      <c r="F16" s="99">
        <v>4.0199999999999996</v>
      </c>
      <c r="G16" s="99">
        <v>4.04</v>
      </c>
      <c r="H16" s="99">
        <v>4.08</v>
      </c>
      <c r="I16" s="99">
        <v>4.0199999999999996</v>
      </c>
      <c r="J16" s="77">
        <v>4.05</v>
      </c>
      <c r="K16" s="100">
        <v>-0.74</v>
      </c>
      <c r="L16" s="79">
        <v>139</v>
      </c>
      <c r="M16" s="80">
        <v>96303635</v>
      </c>
      <c r="N16" s="80">
        <v>389129344.26999998</v>
      </c>
    </row>
    <row r="17" spans="1:14" ht="14.25" customHeight="1">
      <c r="A17" s="58"/>
      <c r="B17" s="46" t="s">
        <v>140</v>
      </c>
      <c r="C17" s="59" t="s">
        <v>141</v>
      </c>
      <c r="D17" s="99">
        <v>0.23</v>
      </c>
      <c r="E17" s="99">
        <v>0.23</v>
      </c>
      <c r="F17" s="99">
        <v>0.22</v>
      </c>
      <c r="G17" s="99">
        <v>0.22</v>
      </c>
      <c r="H17" s="99">
        <v>0.22</v>
      </c>
      <c r="I17" s="99">
        <v>0.23</v>
      </c>
      <c r="J17" s="77">
        <v>0.23</v>
      </c>
      <c r="K17" s="100">
        <v>0</v>
      </c>
      <c r="L17" s="79">
        <v>107</v>
      </c>
      <c r="M17" s="80">
        <v>707067259</v>
      </c>
      <c r="N17" s="80">
        <v>156324346.31</v>
      </c>
    </row>
    <row r="18" spans="1:14" ht="14.25" customHeight="1">
      <c r="A18" s="58"/>
      <c r="B18" s="46" t="s">
        <v>182</v>
      </c>
      <c r="C18" s="59" t="s">
        <v>183</v>
      </c>
      <c r="D18" s="99">
        <v>0.06</v>
      </c>
      <c r="E18" s="99">
        <v>0.06</v>
      </c>
      <c r="F18" s="99">
        <v>0.06</v>
      </c>
      <c r="G18" s="99">
        <v>0.06</v>
      </c>
      <c r="H18" s="99">
        <v>0.06</v>
      </c>
      <c r="I18" s="99">
        <v>0.06</v>
      </c>
      <c r="J18" s="77">
        <v>0.06</v>
      </c>
      <c r="K18" s="100">
        <v>0</v>
      </c>
      <c r="L18" s="79">
        <v>1</v>
      </c>
      <c r="M18" s="80">
        <v>10000</v>
      </c>
      <c r="N18" s="80">
        <v>600</v>
      </c>
    </row>
    <row r="19" spans="1:14" ht="14.25" customHeight="1">
      <c r="A19" s="58"/>
      <c r="B19" s="46" t="s">
        <v>214</v>
      </c>
      <c r="C19" s="59" t="s">
        <v>146</v>
      </c>
      <c r="D19" s="99">
        <v>0.16</v>
      </c>
      <c r="E19" s="99">
        <v>0.16</v>
      </c>
      <c r="F19" s="99">
        <v>0.16</v>
      </c>
      <c r="G19" s="99">
        <v>0.16</v>
      </c>
      <c r="H19" s="99">
        <v>0.16</v>
      </c>
      <c r="I19" s="99">
        <v>0.16</v>
      </c>
      <c r="J19" s="77">
        <v>0.16</v>
      </c>
      <c r="K19" s="100">
        <v>0</v>
      </c>
      <c r="L19" s="79">
        <v>2</v>
      </c>
      <c r="M19" s="80">
        <v>420000</v>
      </c>
      <c r="N19" s="80">
        <v>67200</v>
      </c>
    </row>
    <row r="20" spans="1:14" ht="14.25" customHeight="1">
      <c r="A20" s="58"/>
      <c r="B20" s="211" t="s">
        <v>88</v>
      </c>
      <c r="C20" s="212"/>
      <c r="D20" s="213"/>
      <c r="E20" s="214"/>
      <c r="F20" s="214"/>
      <c r="G20" s="214"/>
      <c r="H20" s="214"/>
      <c r="I20" s="214"/>
      <c r="J20" s="214"/>
      <c r="K20" s="215"/>
      <c r="L20" s="60">
        <f>SUM(L4:L19)</f>
        <v>650</v>
      </c>
      <c r="M20" s="60">
        <f>SUM(M4:M19)</f>
        <v>1797268860</v>
      </c>
      <c r="N20" s="61">
        <f>SUM(N4:N19)</f>
        <v>2234347253.1199999</v>
      </c>
    </row>
    <row r="21" spans="1:14" ht="14.25" customHeight="1">
      <c r="A21" s="58"/>
      <c r="B21" s="216" t="s">
        <v>30</v>
      </c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8"/>
    </row>
    <row r="22" spans="1:14" ht="14.25" customHeight="1">
      <c r="A22" s="58"/>
      <c r="B22" s="46" t="s">
        <v>261</v>
      </c>
      <c r="C22" s="59" t="s">
        <v>262</v>
      </c>
      <c r="D22" s="63">
        <v>16.43</v>
      </c>
      <c r="E22" s="77">
        <v>16.45</v>
      </c>
      <c r="F22" s="77">
        <v>16.350000000000001</v>
      </c>
      <c r="G22" s="77">
        <v>16.38</v>
      </c>
      <c r="H22" s="77">
        <v>16.39</v>
      </c>
      <c r="I22" s="77">
        <v>16.37</v>
      </c>
      <c r="J22" s="77">
        <v>16.43</v>
      </c>
      <c r="K22" s="78">
        <v>-0.37</v>
      </c>
      <c r="L22" s="79">
        <v>171</v>
      </c>
      <c r="M22" s="80">
        <v>3625603</v>
      </c>
      <c r="N22" s="80">
        <v>59394298</v>
      </c>
    </row>
    <row r="23" spans="1:14" ht="14.25" customHeight="1">
      <c r="A23" s="58"/>
      <c r="B23" s="46" t="s">
        <v>190</v>
      </c>
      <c r="C23" s="59" t="s">
        <v>191</v>
      </c>
      <c r="D23" s="63">
        <v>3.95</v>
      </c>
      <c r="E23" s="77">
        <v>3.95</v>
      </c>
      <c r="F23" s="77">
        <v>3.8</v>
      </c>
      <c r="G23" s="77">
        <v>3.85</v>
      </c>
      <c r="H23" s="77">
        <v>3.88</v>
      </c>
      <c r="I23" s="77">
        <v>3.82</v>
      </c>
      <c r="J23" s="77">
        <v>3.95</v>
      </c>
      <c r="K23" s="78">
        <v>-3.29</v>
      </c>
      <c r="L23" s="79">
        <v>22</v>
      </c>
      <c r="M23" s="80">
        <v>515250</v>
      </c>
      <c r="N23" s="80">
        <v>1986206.57</v>
      </c>
    </row>
    <row r="24" spans="1:14" ht="14.25" customHeight="1">
      <c r="A24" s="58"/>
      <c r="B24" s="211" t="s">
        <v>114</v>
      </c>
      <c r="C24" s="212"/>
      <c r="D24" s="213"/>
      <c r="E24" s="214"/>
      <c r="F24" s="214"/>
      <c r="G24" s="214"/>
      <c r="H24" s="214"/>
      <c r="I24" s="214"/>
      <c r="J24" s="214"/>
      <c r="K24" s="215"/>
      <c r="L24" s="62">
        <f>SUM(L22:L23)</f>
        <v>193</v>
      </c>
      <c r="M24" s="60">
        <f>SUM(M22:M23)</f>
        <v>4140853</v>
      </c>
      <c r="N24" s="48">
        <f>SUM(N22:N23)</f>
        <v>61380504.57</v>
      </c>
    </row>
    <row r="25" spans="1:14" ht="14.25" customHeight="1">
      <c r="A25" s="58"/>
      <c r="B25" s="216" t="s">
        <v>82</v>
      </c>
      <c r="C25" s="217"/>
      <c r="D25" s="217"/>
      <c r="E25" s="217"/>
      <c r="F25" s="217"/>
      <c r="G25" s="217"/>
      <c r="H25" s="217"/>
      <c r="I25" s="217"/>
      <c r="J25" s="217"/>
      <c r="K25" s="217"/>
      <c r="L25" s="217"/>
      <c r="M25" s="217"/>
      <c r="N25" s="218"/>
    </row>
    <row r="26" spans="1:14" ht="14.25" customHeight="1">
      <c r="A26" s="58"/>
      <c r="B26" s="46" t="s">
        <v>186</v>
      </c>
      <c r="C26" s="59" t="s">
        <v>187</v>
      </c>
      <c r="D26" s="77">
        <v>22.25</v>
      </c>
      <c r="E26" s="77">
        <v>22.25</v>
      </c>
      <c r="F26" s="77">
        <v>22.25</v>
      </c>
      <c r="G26" s="77">
        <v>22.25</v>
      </c>
      <c r="H26" s="77">
        <v>22.25</v>
      </c>
      <c r="I26" s="77">
        <v>22.25</v>
      </c>
      <c r="J26" s="77">
        <v>22.25</v>
      </c>
      <c r="K26" s="78">
        <v>0</v>
      </c>
      <c r="L26" s="79">
        <v>4</v>
      </c>
      <c r="M26" s="80">
        <v>50494</v>
      </c>
      <c r="N26" s="80">
        <v>1123491.5</v>
      </c>
    </row>
    <row r="27" spans="1:14" ht="14.25" customHeight="1">
      <c r="A27" s="58"/>
      <c r="B27" s="46" t="s">
        <v>132</v>
      </c>
      <c r="C27" s="59" t="s">
        <v>133</v>
      </c>
      <c r="D27" s="77">
        <v>3.71</v>
      </c>
      <c r="E27" s="77">
        <v>3.71</v>
      </c>
      <c r="F27" s="77">
        <v>3.6</v>
      </c>
      <c r="G27" s="77">
        <v>3.65</v>
      </c>
      <c r="H27" s="77">
        <v>3.62</v>
      </c>
      <c r="I27" s="77">
        <v>3.66</v>
      </c>
      <c r="J27" s="77">
        <v>3.68</v>
      </c>
      <c r="K27" s="78">
        <v>-0.54</v>
      </c>
      <c r="L27" s="79">
        <v>45</v>
      </c>
      <c r="M27" s="80">
        <v>4651556</v>
      </c>
      <c r="N27" s="80">
        <v>16982867.68</v>
      </c>
    </row>
    <row r="28" spans="1:14" ht="14.25" customHeight="1">
      <c r="A28" s="58"/>
      <c r="B28" s="211" t="s">
        <v>89</v>
      </c>
      <c r="C28" s="212"/>
      <c r="D28" s="213"/>
      <c r="E28" s="214"/>
      <c r="F28" s="214"/>
      <c r="G28" s="214"/>
      <c r="H28" s="214"/>
      <c r="I28" s="214"/>
      <c r="J28" s="214"/>
      <c r="K28" s="215"/>
      <c r="L28" s="65">
        <f>SUM(L26:L27)</f>
        <v>49</v>
      </c>
      <c r="M28" s="65">
        <f>SUM(M26:M27)</f>
        <v>4702050</v>
      </c>
      <c r="N28" s="65">
        <f>SUM(N26:N27)</f>
        <v>18106359.18</v>
      </c>
    </row>
    <row r="29" spans="1:14" ht="14.25" customHeight="1">
      <c r="A29" s="58"/>
      <c r="B29" s="216" t="s">
        <v>83</v>
      </c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8"/>
    </row>
    <row r="30" spans="1:14" ht="14.25" customHeight="1">
      <c r="A30" s="58"/>
      <c r="B30" s="46" t="s">
        <v>295</v>
      </c>
      <c r="C30" s="59" t="s">
        <v>294</v>
      </c>
      <c r="D30" s="77">
        <v>2.65</v>
      </c>
      <c r="E30" s="77">
        <v>2.65</v>
      </c>
      <c r="F30" s="77">
        <v>2.6</v>
      </c>
      <c r="G30" s="77">
        <v>2.65</v>
      </c>
      <c r="H30" s="77">
        <v>2.42</v>
      </c>
      <c r="I30" s="77">
        <v>2.6</v>
      </c>
      <c r="J30" s="77">
        <v>2.65</v>
      </c>
      <c r="K30" s="78">
        <v>-1.89</v>
      </c>
      <c r="L30" s="79">
        <v>12</v>
      </c>
      <c r="M30" s="80">
        <v>242078</v>
      </c>
      <c r="N30" s="80">
        <v>641244</v>
      </c>
    </row>
    <row r="31" spans="1:14" ht="14.25" customHeight="1">
      <c r="A31" s="58"/>
      <c r="B31" s="46" t="s">
        <v>259</v>
      </c>
      <c r="C31" s="59" t="s">
        <v>260</v>
      </c>
      <c r="D31" s="77">
        <v>22.5</v>
      </c>
      <c r="E31" s="77">
        <v>22.5</v>
      </c>
      <c r="F31" s="77">
        <v>22.5</v>
      </c>
      <c r="G31" s="77">
        <v>22.5</v>
      </c>
      <c r="H31" s="77">
        <v>22.5</v>
      </c>
      <c r="I31" s="77">
        <v>22.5</v>
      </c>
      <c r="J31" s="77">
        <v>22.5</v>
      </c>
      <c r="K31" s="78">
        <v>0</v>
      </c>
      <c r="L31" s="79">
        <v>6</v>
      </c>
      <c r="M31" s="80">
        <v>15400</v>
      </c>
      <c r="N31" s="80">
        <v>346500</v>
      </c>
    </row>
    <row r="32" spans="1:14" ht="14.25" customHeight="1">
      <c r="A32" s="58"/>
      <c r="B32" s="46" t="s">
        <v>159</v>
      </c>
      <c r="C32" s="59" t="s">
        <v>160</v>
      </c>
      <c r="D32" s="77">
        <v>1.25</v>
      </c>
      <c r="E32" s="77">
        <v>1.25</v>
      </c>
      <c r="F32" s="77">
        <v>1.25</v>
      </c>
      <c r="G32" s="77">
        <v>1.25</v>
      </c>
      <c r="H32" s="77">
        <v>1.28</v>
      </c>
      <c r="I32" s="77">
        <v>1.25</v>
      </c>
      <c r="J32" s="77">
        <v>1.25</v>
      </c>
      <c r="K32" s="78">
        <v>0</v>
      </c>
      <c r="L32" s="79">
        <v>5</v>
      </c>
      <c r="M32" s="80">
        <v>97242</v>
      </c>
      <c r="N32" s="80">
        <v>121552.5</v>
      </c>
    </row>
    <row r="33" spans="1:14" ht="14.25" customHeight="1">
      <c r="A33" s="58"/>
      <c r="B33" s="46" t="s">
        <v>165</v>
      </c>
      <c r="C33" s="59" t="s">
        <v>166</v>
      </c>
      <c r="D33" s="77">
        <v>2.85</v>
      </c>
      <c r="E33" s="99">
        <v>2.85</v>
      </c>
      <c r="F33" s="99">
        <v>2.84</v>
      </c>
      <c r="G33" s="99">
        <v>2.84</v>
      </c>
      <c r="H33" s="77">
        <v>2.85</v>
      </c>
      <c r="I33" s="99">
        <v>2.84</v>
      </c>
      <c r="J33" s="99">
        <v>2.85</v>
      </c>
      <c r="K33" s="100">
        <v>-0.35</v>
      </c>
      <c r="L33" s="97">
        <v>4</v>
      </c>
      <c r="M33" s="98">
        <v>73241</v>
      </c>
      <c r="N33" s="98">
        <v>208236.85</v>
      </c>
    </row>
    <row r="34" spans="1:14" ht="14.25" customHeight="1">
      <c r="A34" s="58"/>
      <c r="B34" s="46" t="s">
        <v>217</v>
      </c>
      <c r="C34" s="59" t="s">
        <v>218</v>
      </c>
      <c r="D34" s="77">
        <v>2.6</v>
      </c>
      <c r="E34" s="77">
        <v>2.61</v>
      </c>
      <c r="F34" s="77">
        <v>2.6</v>
      </c>
      <c r="G34" s="77">
        <v>2.6</v>
      </c>
      <c r="H34" s="77">
        <v>2.6</v>
      </c>
      <c r="I34" s="77">
        <v>2.6</v>
      </c>
      <c r="J34" s="77">
        <v>2.6</v>
      </c>
      <c r="K34" s="78">
        <v>0</v>
      </c>
      <c r="L34" s="79">
        <v>14</v>
      </c>
      <c r="M34" s="80">
        <v>7588639</v>
      </c>
      <c r="N34" s="80">
        <v>19731429.370000001</v>
      </c>
    </row>
    <row r="35" spans="1:14" ht="14.25" customHeight="1">
      <c r="A35" s="58"/>
      <c r="B35" s="46" t="s">
        <v>110</v>
      </c>
      <c r="C35" s="59" t="s">
        <v>111</v>
      </c>
      <c r="D35" s="77">
        <v>1.99</v>
      </c>
      <c r="E35" s="99">
        <v>1.99</v>
      </c>
      <c r="F35" s="99">
        <v>1.99</v>
      </c>
      <c r="G35" s="99">
        <v>1.99</v>
      </c>
      <c r="H35" s="77">
        <v>2</v>
      </c>
      <c r="I35" s="99">
        <v>1.99</v>
      </c>
      <c r="J35" s="99">
        <v>2</v>
      </c>
      <c r="K35" s="100">
        <v>-0.5</v>
      </c>
      <c r="L35" s="97">
        <v>1</v>
      </c>
      <c r="M35" s="98">
        <v>497</v>
      </c>
      <c r="N35" s="98">
        <v>989.03</v>
      </c>
    </row>
    <row r="36" spans="1:14" ht="14.25" customHeight="1">
      <c r="A36" s="58"/>
      <c r="B36" s="46" t="s">
        <v>157</v>
      </c>
      <c r="C36" s="59" t="s">
        <v>158</v>
      </c>
      <c r="D36" s="77">
        <v>5.6</v>
      </c>
      <c r="E36" s="77">
        <v>5.6</v>
      </c>
      <c r="F36" s="77">
        <v>5.45</v>
      </c>
      <c r="G36" s="77">
        <v>5.46</v>
      </c>
      <c r="H36" s="77">
        <v>5.45</v>
      </c>
      <c r="I36" s="77">
        <v>5.52</v>
      </c>
      <c r="J36" s="77">
        <v>5.6</v>
      </c>
      <c r="K36" s="78">
        <v>-1.43</v>
      </c>
      <c r="L36" s="79">
        <v>21</v>
      </c>
      <c r="M36" s="80">
        <v>6552173</v>
      </c>
      <c r="N36" s="80">
        <v>35763977.700000003</v>
      </c>
    </row>
    <row r="37" spans="1:14" ht="14.25" customHeight="1">
      <c r="A37" s="58"/>
      <c r="B37" s="211" t="s">
        <v>90</v>
      </c>
      <c r="C37" s="212"/>
      <c r="D37" s="213"/>
      <c r="E37" s="214"/>
      <c r="F37" s="214"/>
      <c r="G37" s="214"/>
      <c r="H37" s="214"/>
      <c r="I37" s="214"/>
      <c r="J37" s="214"/>
      <c r="K37" s="215"/>
      <c r="L37" s="65">
        <f>SUM(L30:L36)</f>
        <v>63</v>
      </c>
      <c r="M37" s="65">
        <f>SUM(M30:M36)</f>
        <v>14569270</v>
      </c>
      <c r="N37" s="65">
        <f>SUM(N30:N36)</f>
        <v>56813929.450000003</v>
      </c>
    </row>
    <row r="38" spans="1:14" ht="14.25" customHeight="1">
      <c r="A38" s="58"/>
      <c r="B38" s="216" t="s">
        <v>31</v>
      </c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8"/>
    </row>
    <row r="39" spans="1:14" ht="14.25" customHeight="1">
      <c r="A39" s="58"/>
      <c r="B39" s="46" t="s">
        <v>134</v>
      </c>
      <c r="C39" s="59" t="s">
        <v>135</v>
      </c>
      <c r="D39" s="99">
        <v>13.1</v>
      </c>
      <c r="E39" s="99">
        <v>13.1</v>
      </c>
      <c r="F39" s="99">
        <v>13</v>
      </c>
      <c r="G39" s="99">
        <v>13.06</v>
      </c>
      <c r="H39" s="99">
        <v>12.84</v>
      </c>
      <c r="I39" s="99">
        <v>13</v>
      </c>
      <c r="J39" s="99">
        <v>13.1</v>
      </c>
      <c r="K39" s="100">
        <v>-0.76</v>
      </c>
      <c r="L39" s="97">
        <v>7</v>
      </c>
      <c r="M39" s="98">
        <v>177752</v>
      </c>
      <c r="N39" s="98">
        <v>2320813.9</v>
      </c>
    </row>
    <row r="40" spans="1:14" ht="14.25" customHeight="1">
      <c r="A40" s="58"/>
      <c r="B40" s="46" t="s">
        <v>208</v>
      </c>
      <c r="C40" s="59" t="s">
        <v>209</v>
      </c>
      <c r="D40" s="99">
        <v>107</v>
      </c>
      <c r="E40" s="99">
        <v>107</v>
      </c>
      <c r="F40" s="99">
        <v>107</v>
      </c>
      <c r="G40" s="99">
        <v>107</v>
      </c>
      <c r="H40" s="99">
        <v>103</v>
      </c>
      <c r="I40" s="99">
        <v>107</v>
      </c>
      <c r="J40" s="99">
        <v>103</v>
      </c>
      <c r="K40" s="100">
        <v>3.88</v>
      </c>
      <c r="L40" s="97">
        <v>1</v>
      </c>
      <c r="M40" s="98">
        <v>100</v>
      </c>
      <c r="N40" s="98">
        <v>10700</v>
      </c>
    </row>
    <row r="41" spans="1:14" ht="14.25" customHeight="1">
      <c r="A41" s="58"/>
      <c r="B41" s="46" t="s">
        <v>279</v>
      </c>
      <c r="C41" s="59" t="s">
        <v>280</v>
      </c>
      <c r="D41" s="99">
        <v>9.01</v>
      </c>
      <c r="E41" s="99">
        <v>9.0500000000000007</v>
      </c>
      <c r="F41" s="99">
        <v>9</v>
      </c>
      <c r="G41" s="99">
        <v>9</v>
      </c>
      <c r="H41" s="99">
        <v>9</v>
      </c>
      <c r="I41" s="99">
        <v>9.0500000000000007</v>
      </c>
      <c r="J41" s="99">
        <v>9</v>
      </c>
      <c r="K41" s="100">
        <v>0.56000000000000005</v>
      </c>
      <c r="L41" s="97">
        <v>16</v>
      </c>
      <c r="M41" s="98">
        <v>2986000</v>
      </c>
      <c r="N41" s="98">
        <v>26880836.5</v>
      </c>
    </row>
    <row r="42" spans="1:14" ht="14.25" customHeight="1">
      <c r="A42" s="58"/>
      <c r="B42" s="211" t="s">
        <v>91</v>
      </c>
      <c r="C42" s="212"/>
      <c r="D42" s="213"/>
      <c r="E42" s="214"/>
      <c r="F42" s="214"/>
      <c r="G42" s="214"/>
      <c r="H42" s="214"/>
      <c r="I42" s="214"/>
      <c r="J42" s="214"/>
      <c r="K42" s="215"/>
      <c r="L42" s="64">
        <f>SUM(L39:L41)</f>
        <v>24</v>
      </c>
      <c r="M42" s="61">
        <f>SUM(M39:M41)</f>
        <v>3163852</v>
      </c>
      <c r="N42" s="61">
        <f>SUM(N39:N41)</f>
        <v>29212350.399999999</v>
      </c>
    </row>
    <row r="43" spans="1:14" ht="14.25" customHeight="1">
      <c r="A43" s="58"/>
      <c r="B43" s="216" t="s">
        <v>84</v>
      </c>
      <c r="C43" s="217"/>
      <c r="D43" s="217"/>
      <c r="E43" s="217"/>
      <c r="F43" s="217"/>
      <c r="G43" s="217"/>
      <c r="H43" s="217"/>
      <c r="I43" s="217"/>
      <c r="J43" s="217"/>
      <c r="K43" s="217"/>
      <c r="L43" s="217"/>
      <c r="M43" s="217"/>
      <c r="N43" s="218"/>
    </row>
    <row r="44" spans="1:14" ht="14.25" customHeight="1">
      <c r="A44" s="58"/>
      <c r="B44" s="46" t="s">
        <v>263</v>
      </c>
      <c r="C44" s="59" t="s">
        <v>264</v>
      </c>
      <c r="D44" s="99">
        <v>8.01</v>
      </c>
      <c r="E44" s="99">
        <v>8.4499999999999993</v>
      </c>
      <c r="F44" s="99">
        <v>7.95</v>
      </c>
      <c r="G44" s="99">
        <v>8.0299999999999994</v>
      </c>
      <c r="H44" s="99">
        <v>8.26</v>
      </c>
      <c r="I44" s="99">
        <v>8.4499999999999993</v>
      </c>
      <c r="J44" s="99">
        <v>8.01</v>
      </c>
      <c r="K44" s="100">
        <v>5.49</v>
      </c>
      <c r="L44" s="97">
        <v>13</v>
      </c>
      <c r="M44" s="98">
        <v>97354</v>
      </c>
      <c r="N44" s="98">
        <v>781563.91</v>
      </c>
    </row>
    <row r="45" spans="1:14" ht="14.25" customHeight="1">
      <c r="A45" s="58"/>
      <c r="B45" s="46" t="s">
        <v>86</v>
      </c>
      <c r="C45" s="59" t="s">
        <v>43</v>
      </c>
      <c r="D45" s="99">
        <v>0.37</v>
      </c>
      <c r="E45" s="99">
        <v>0.37</v>
      </c>
      <c r="F45" s="99">
        <v>0.37</v>
      </c>
      <c r="G45" s="99">
        <v>0.37</v>
      </c>
      <c r="H45" s="99">
        <v>0.37</v>
      </c>
      <c r="I45" s="99">
        <v>0.37</v>
      </c>
      <c r="J45" s="99">
        <v>0.37</v>
      </c>
      <c r="K45" s="100">
        <v>0</v>
      </c>
      <c r="L45" s="97">
        <v>1</v>
      </c>
      <c r="M45" s="98">
        <v>210359</v>
      </c>
      <c r="N45" s="98">
        <v>77832.83</v>
      </c>
    </row>
    <row r="46" spans="1:14" ht="14.25" customHeight="1">
      <c r="A46" s="58"/>
      <c r="B46" s="211" t="s">
        <v>179</v>
      </c>
      <c r="C46" s="212"/>
      <c r="D46" s="213"/>
      <c r="E46" s="214"/>
      <c r="F46" s="214"/>
      <c r="G46" s="214"/>
      <c r="H46" s="214"/>
      <c r="I46" s="214"/>
      <c r="J46" s="214"/>
      <c r="K46" s="215"/>
      <c r="L46" s="64">
        <f>SUM(L44:L45)</f>
        <v>14</v>
      </c>
      <c r="M46" s="61">
        <f>SUM(M44:M45)</f>
        <v>307713</v>
      </c>
      <c r="N46" s="61">
        <f>SUM(N44:N45)</f>
        <v>859396.74</v>
      </c>
    </row>
    <row r="47" spans="1:14" s="52" customFormat="1" ht="14.25" customHeight="1">
      <c r="B47" s="66" t="s">
        <v>32</v>
      </c>
      <c r="C47" s="208"/>
      <c r="D47" s="209"/>
      <c r="E47" s="209"/>
      <c r="F47" s="209"/>
      <c r="G47" s="209"/>
      <c r="H47" s="209"/>
      <c r="I47" s="209"/>
      <c r="J47" s="209"/>
      <c r="K47" s="210"/>
      <c r="L47" s="67">
        <f>L46+L42+L37+L28+L24+L20</f>
        <v>993</v>
      </c>
      <c r="M47" s="67">
        <f>M46+M42+M37+M28+M24+M20</f>
        <v>1824152598</v>
      </c>
      <c r="N47" s="67">
        <f>N46+N42+N37+N28+N24+N20</f>
        <v>2400719793.46</v>
      </c>
    </row>
    <row r="48" spans="1:14" s="52" customFormat="1" ht="22.5" customHeight="1">
      <c r="A48" s="51"/>
      <c r="B48" s="219" t="s">
        <v>316</v>
      </c>
      <c r="C48" s="220"/>
      <c r="D48" s="220"/>
      <c r="E48" s="220"/>
      <c r="F48" s="220"/>
      <c r="G48" s="220"/>
      <c r="H48" s="220"/>
      <c r="I48" s="220"/>
      <c r="J48" s="220"/>
      <c r="K48" s="220"/>
      <c r="L48" s="220"/>
      <c r="M48" s="220"/>
      <c r="N48" s="221"/>
    </row>
    <row r="49" spans="1:14" s="52" customFormat="1" ht="48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s="52" customFormat="1" ht="12.95" customHeight="1">
      <c r="B50" s="216" t="s">
        <v>29</v>
      </c>
      <c r="C50" s="217"/>
      <c r="D50" s="217"/>
      <c r="E50" s="217"/>
      <c r="F50" s="217"/>
      <c r="G50" s="217"/>
      <c r="H50" s="217"/>
      <c r="I50" s="217"/>
      <c r="J50" s="217"/>
      <c r="K50" s="217"/>
      <c r="L50" s="217"/>
      <c r="M50" s="217"/>
      <c r="N50" s="218"/>
    </row>
    <row r="51" spans="1:14" ht="12.95" customHeight="1">
      <c r="A51" s="58"/>
      <c r="B51" s="46" t="s">
        <v>197</v>
      </c>
      <c r="C51" s="59" t="s">
        <v>196</v>
      </c>
      <c r="D51" s="77">
        <v>0.22</v>
      </c>
      <c r="E51" s="77">
        <v>0.24</v>
      </c>
      <c r="F51" s="77">
        <v>0.22</v>
      </c>
      <c r="G51" s="77">
        <v>0.23</v>
      </c>
      <c r="H51" s="77">
        <v>0.24</v>
      </c>
      <c r="I51" s="77">
        <v>0.22</v>
      </c>
      <c r="J51" s="77">
        <v>0.24</v>
      </c>
      <c r="K51" s="78">
        <v>-8.33</v>
      </c>
      <c r="L51" s="79">
        <v>3</v>
      </c>
      <c r="M51" s="80">
        <v>40709</v>
      </c>
      <c r="N51" s="80">
        <v>9370.16</v>
      </c>
    </row>
    <row r="52" spans="1:14" ht="12.95" customHeight="1">
      <c r="A52" s="58"/>
      <c r="B52" s="46" t="s">
        <v>138</v>
      </c>
      <c r="C52" s="59" t="s">
        <v>139</v>
      </c>
      <c r="D52" s="77">
        <v>0.1</v>
      </c>
      <c r="E52" s="77">
        <v>0.1</v>
      </c>
      <c r="F52" s="99">
        <v>0.1</v>
      </c>
      <c r="G52" s="99">
        <v>0.1</v>
      </c>
      <c r="H52" s="99">
        <v>0.1</v>
      </c>
      <c r="I52" s="99">
        <v>0.1</v>
      </c>
      <c r="J52" s="99">
        <v>0.1</v>
      </c>
      <c r="K52" s="100">
        <v>0</v>
      </c>
      <c r="L52" s="97">
        <v>1</v>
      </c>
      <c r="M52" s="98">
        <v>10000</v>
      </c>
      <c r="N52" s="98">
        <v>1000</v>
      </c>
    </row>
    <row r="53" spans="1:14" ht="12.95" customHeight="1">
      <c r="A53" s="58"/>
      <c r="B53" s="46" t="s">
        <v>171</v>
      </c>
      <c r="C53" s="59" t="s">
        <v>172</v>
      </c>
      <c r="D53" s="77">
        <v>0.54</v>
      </c>
      <c r="E53" s="77">
        <v>0.55000000000000004</v>
      </c>
      <c r="F53" s="77">
        <v>0.54</v>
      </c>
      <c r="G53" s="77">
        <v>0.54</v>
      </c>
      <c r="H53" s="77">
        <v>0.56000000000000005</v>
      </c>
      <c r="I53" s="77">
        <v>0.55000000000000004</v>
      </c>
      <c r="J53" s="77">
        <v>0.56000000000000005</v>
      </c>
      <c r="K53" s="78">
        <v>-1.79</v>
      </c>
      <c r="L53" s="79">
        <v>10</v>
      </c>
      <c r="M53" s="80">
        <v>8057478</v>
      </c>
      <c r="N53" s="80">
        <v>4351888.6900000004</v>
      </c>
    </row>
    <row r="54" spans="1:14" ht="12.95" customHeight="1">
      <c r="A54" s="58"/>
      <c r="B54" s="211" t="s">
        <v>88</v>
      </c>
      <c r="C54" s="212"/>
      <c r="D54" s="213"/>
      <c r="E54" s="214"/>
      <c r="F54" s="214"/>
      <c r="G54" s="214"/>
      <c r="H54" s="214"/>
      <c r="I54" s="214"/>
      <c r="J54" s="214"/>
      <c r="K54" s="215"/>
      <c r="L54" s="65">
        <f>SUM(L51:L53)</f>
        <v>14</v>
      </c>
      <c r="M54" s="65">
        <f>SUM(M51:M53)</f>
        <v>8108187</v>
      </c>
      <c r="N54" s="65">
        <f>SUM(N51:N53)</f>
        <v>4362258.8500000006</v>
      </c>
    </row>
    <row r="55" spans="1:14" ht="12.95" customHeight="1">
      <c r="A55" s="58"/>
      <c r="B55" s="216" t="s">
        <v>93</v>
      </c>
      <c r="C55" s="217"/>
      <c r="D55" s="217"/>
      <c r="E55" s="217"/>
      <c r="F55" s="217"/>
      <c r="G55" s="217"/>
      <c r="H55" s="217"/>
      <c r="I55" s="217"/>
      <c r="J55" s="217"/>
      <c r="K55" s="217"/>
      <c r="L55" s="217"/>
      <c r="M55" s="217"/>
      <c r="N55" s="218"/>
    </row>
    <row r="56" spans="1:14" ht="12.95" customHeight="1">
      <c r="A56" s="58"/>
      <c r="B56" s="46" t="s">
        <v>223</v>
      </c>
      <c r="C56" s="59" t="s">
        <v>224</v>
      </c>
      <c r="D56" s="82">
        <v>5.0999999999999996</v>
      </c>
      <c r="E56" s="82">
        <v>5.0999999999999996</v>
      </c>
      <c r="F56" s="82">
        <v>5.0999999999999996</v>
      </c>
      <c r="G56" s="82">
        <v>5.0999999999999996</v>
      </c>
      <c r="H56" s="82">
        <v>5.0999999999999996</v>
      </c>
      <c r="I56" s="82">
        <v>5.0999999999999996</v>
      </c>
      <c r="J56" s="82">
        <v>5.0999999999999996</v>
      </c>
      <c r="K56" s="87">
        <v>0</v>
      </c>
      <c r="L56" s="88">
        <v>1</v>
      </c>
      <c r="M56" s="89">
        <v>1013526</v>
      </c>
      <c r="N56" s="89">
        <v>5168982.5999999996</v>
      </c>
    </row>
    <row r="57" spans="1:14" ht="12.95" customHeight="1">
      <c r="A57" s="58"/>
      <c r="B57" s="211" t="s">
        <v>283</v>
      </c>
      <c r="C57" s="212"/>
      <c r="D57" s="213"/>
      <c r="E57" s="214"/>
      <c r="F57" s="214"/>
      <c r="G57" s="214"/>
      <c r="H57" s="214"/>
      <c r="I57" s="214"/>
      <c r="J57" s="214"/>
      <c r="K57" s="215"/>
      <c r="L57" s="65">
        <f>SUM(L56)</f>
        <v>1</v>
      </c>
      <c r="M57" s="65">
        <f>SUM(M56)</f>
        <v>1013526</v>
      </c>
      <c r="N57" s="65">
        <f>SUM(N56)</f>
        <v>5168982.5999999996</v>
      </c>
    </row>
    <row r="58" spans="1:14" ht="12.95" customHeight="1">
      <c r="A58" s="58"/>
      <c r="B58" s="216" t="s">
        <v>82</v>
      </c>
      <c r="C58" s="217"/>
      <c r="D58" s="217"/>
      <c r="E58" s="217"/>
      <c r="F58" s="217"/>
      <c r="G58" s="217"/>
      <c r="H58" s="217"/>
      <c r="I58" s="217"/>
      <c r="J58" s="217"/>
      <c r="K58" s="217"/>
      <c r="L58" s="217"/>
      <c r="M58" s="217"/>
      <c r="N58" s="218"/>
    </row>
    <row r="59" spans="1:14" ht="12.95" customHeight="1">
      <c r="A59" s="58"/>
      <c r="B59" s="46" t="s">
        <v>33</v>
      </c>
      <c r="C59" s="59" t="s">
        <v>34</v>
      </c>
      <c r="D59" s="82">
        <v>1.67</v>
      </c>
      <c r="E59" s="82">
        <v>1.67</v>
      </c>
      <c r="F59" s="82">
        <v>1.67</v>
      </c>
      <c r="G59" s="82">
        <v>1.67</v>
      </c>
      <c r="H59" s="82">
        <v>1.68</v>
      </c>
      <c r="I59" s="82">
        <v>1.67</v>
      </c>
      <c r="J59" s="82">
        <v>1.67</v>
      </c>
      <c r="K59" s="87">
        <v>0</v>
      </c>
      <c r="L59" s="88">
        <v>4</v>
      </c>
      <c r="M59" s="89">
        <v>69132</v>
      </c>
      <c r="N59" s="89">
        <v>115450.44</v>
      </c>
    </row>
    <row r="60" spans="1:14" ht="12.95" customHeight="1">
      <c r="A60" s="58"/>
      <c r="B60" s="211" t="s">
        <v>90</v>
      </c>
      <c r="C60" s="212"/>
      <c r="D60" s="213"/>
      <c r="E60" s="214"/>
      <c r="F60" s="214"/>
      <c r="G60" s="214"/>
      <c r="H60" s="214"/>
      <c r="I60" s="214"/>
      <c r="J60" s="214"/>
      <c r="K60" s="215"/>
      <c r="L60" s="65">
        <f>SUM(L59:L59)</f>
        <v>4</v>
      </c>
      <c r="M60" s="65">
        <f>SUM(M59:M59)</f>
        <v>69132</v>
      </c>
      <c r="N60" s="65">
        <f>SUM(N59:N59)</f>
        <v>115450.44</v>
      </c>
    </row>
    <row r="61" spans="1:14" ht="12.95" customHeight="1">
      <c r="A61" s="58"/>
      <c r="B61" s="216" t="s">
        <v>83</v>
      </c>
      <c r="C61" s="217"/>
      <c r="D61" s="217"/>
      <c r="E61" s="217"/>
      <c r="F61" s="217"/>
      <c r="G61" s="217"/>
      <c r="H61" s="217"/>
      <c r="I61" s="217"/>
      <c r="J61" s="217"/>
      <c r="K61" s="217"/>
      <c r="L61" s="217"/>
      <c r="M61" s="217"/>
      <c r="N61" s="218"/>
    </row>
    <row r="62" spans="1:14" ht="12.95" customHeight="1">
      <c r="A62" s="58"/>
      <c r="B62" s="46" t="s">
        <v>35</v>
      </c>
      <c r="C62" s="59" t="s">
        <v>36</v>
      </c>
      <c r="D62" s="82">
        <v>2.77</v>
      </c>
      <c r="E62" s="82">
        <v>2.77</v>
      </c>
      <c r="F62" s="82">
        <v>2.75</v>
      </c>
      <c r="G62" s="82">
        <v>2.76</v>
      </c>
      <c r="H62" s="82">
        <v>2.77</v>
      </c>
      <c r="I62" s="82">
        <v>2.76</v>
      </c>
      <c r="J62" s="82">
        <v>2.77</v>
      </c>
      <c r="K62" s="87">
        <v>-0.36</v>
      </c>
      <c r="L62" s="88">
        <v>11</v>
      </c>
      <c r="M62" s="89">
        <v>2202078</v>
      </c>
      <c r="N62" s="89">
        <v>6072825.2800000003</v>
      </c>
    </row>
    <row r="63" spans="1:14" ht="12.95" customHeight="1">
      <c r="A63" s="58"/>
      <c r="B63" s="46" t="s">
        <v>87</v>
      </c>
      <c r="C63" s="59" t="s">
        <v>37</v>
      </c>
      <c r="D63" s="82">
        <v>0.81</v>
      </c>
      <c r="E63" s="82">
        <v>0.81</v>
      </c>
      <c r="F63" s="82">
        <v>0.81</v>
      </c>
      <c r="G63" s="82">
        <v>0.81</v>
      </c>
      <c r="H63" s="82">
        <v>0.81</v>
      </c>
      <c r="I63" s="82">
        <v>0.81</v>
      </c>
      <c r="J63" s="82">
        <v>0.81</v>
      </c>
      <c r="K63" s="87">
        <v>0</v>
      </c>
      <c r="L63" s="88">
        <v>1</v>
      </c>
      <c r="M63" s="89">
        <v>246000</v>
      </c>
      <c r="N63" s="89">
        <v>199260</v>
      </c>
    </row>
    <row r="64" spans="1:14" ht="12.95" customHeight="1">
      <c r="A64" s="58"/>
      <c r="B64" s="211" t="s">
        <v>90</v>
      </c>
      <c r="C64" s="212"/>
      <c r="D64" s="213"/>
      <c r="E64" s="214"/>
      <c r="F64" s="214"/>
      <c r="G64" s="214"/>
      <c r="H64" s="214"/>
      <c r="I64" s="214"/>
      <c r="J64" s="214"/>
      <c r="K64" s="215"/>
      <c r="L64" s="65">
        <f>SUM(L62:L63)</f>
        <v>12</v>
      </c>
      <c r="M64" s="65">
        <f>SUM(M62:M63)</f>
        <v>2448078</v>
      </c>
      <c r="N64" s="65">
        <f>SUM(N62:N63)</f>
        <v>6272085.2800000003</v>
      </c>
    </row>
    <row r="65" spans="1:15" ht="12.95" customHeight="1">
      <c r="A65" s="58"/>
      <c r="B65" s="216" t="s">
        <v>31</v>
      </c>
      <c r="C65" s="217"/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218"/>
    </row>
    <row r="66" spans="1:15" ht="12.95" customHeight="1">
      <c r="A66" s="58"/>
      <c r="B66" s="46" t="s">
        <v>288</v>
      </c>
      <c r="C66" s="59" t="s">
        <v>289</v>
      </c>
      <c r="D66" s="99">
        <v>27.29</v>
      </c>
      <c r="E66" s="99">
        <v>27.29</v>
      </c>
      <c r="F66" s="99">
        <v>27.29</v>
      </c>
      <c r="G66" s="99">
        <v>27.29</v>
      </c>
      <c r="H66" s="77">
        <v>27.29</v>
      </c>
      <c r="I66" s="99">
        <v>27.29</v>
      </c>
      <c r="J66" s="99">
        <v>27.29</v>
      </c>
      <c r="K66" s="100">
        <v>0</v>
      </c>
      <c r="L66" s="97">
        <v>2</v>
      </c>
      <c r="M66" s="98">
        <v>364</v>
      </c>
      <c r="N66" s="98">
        <v>9933.56</v>
      </c>
    </row>
    <row r="67" spans="1:15" ht="12.95" customHeight="1">
      <c r="A67" s="58"/>
      <c r="B67" s="211" t="s">
        <v>91</v>
      </c>
      <c r="C67" s="212"/>
      <c r="D67" s="213"/>
      <c r="E67" s="214"/>
      <c r="F67" s="214"/>
      <c r="G67" s="214"/>
      <c r="H67" s="214"/>
      <c r="I67" s="214"/>
      <c r="J67" s="214"/>
      <c r="K67" s="215"/>
      <c r="L67" s="65">
        <f>L66</f>
        <v>2</v>
      </c>
      <c r="M67" s="65">
        <f t="shared" ref="M67:N67" si="0">M66</f>
        <v>364</v>
      </c>
      <c r="N67" s="65">
        <f t="shared" si="0"/>
        <v>9933.56</v>
      </c>
    </row>
    <row r="68" spans="1:15" s="52" customFormat="1" ht="12.95" customHeight="1">
      <c r="B68" s="66" t="s">
        <v>119</v>
      </c>
      <c r="C68" s="208"/>
      <c r="D68" s="209"/>
      <c r="E68" s="209"/>
      <c r="F68" s="209"/>
      <c r="G68" s="209"/>
      <c r="H68" s="209"/>
      <c r="I68" s="209"/>
      <c r="J68" s="209"/>
      <c r="K68" s="210"/>
      <c r="L68" s="67">
        <f>L64++L54+L60+L57+L67</f>
        <v>33</v>
      </c>
      <c r="M68" s="67">
        <f t="shared" ref="M68:N68" si="1">M64++M54+M60+M57+M67</f>
        <v>11639287</v>
      </c>
      <c r="N68" s="67">
        <f t="shared" si="1"/>
        <v>15928710.73</v>
      </c>
    </row>
    <row r="69" spans="1:15" s="52" customFormat="1" ht="22.5" customHeight="1">
      <c r="A69" s="51"/>
      <c r="B69" s="219" t="s">
        <v>318</v>
      </c>
      <c r="C69" s="220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1"/>
    </row>
    <row r="70" spans="1:15" s="52" customFormat="1" ht="44.25" customHeight="1">
      <c r="B70" s="53" t="s">
        <v>15</v>
      </c>
      <c r="C70" s="54" t="s">
        <v>20</v>
      </c>
      <c r="D70" s="54" t="s">
        <v>21</v>
      </c>
      <c r="E70" s="54" t="s">
        <v>22</v>
      </c>
      <c r="F70" s="54" t="s">
        <v>23</v>
      </c>
      <c r="G70" s="54" t="s">
        <v>24</v>
      </c>
      <c r="H70" s="54" t="s">
        <v>25</v>
      </c>
      <c r="I70" s="54" t="s">
        <v>19</v>
      </c>
      <c r="J70" s="54" t="s">
        <v>26</v>
      </c>
      <c r="K70" s="55" t="s">
        <v>27</v>
      </c>
      <c r="L70" s="56" t="s">
        <v>28</v>
      </c>
      <c r="M70" s="56" t="s">
        <v>18</v>
      </c>
      <c r="N70" s="57" t="s">
        <v>7</v>
      </c>
    </row>
    <row r="71" spans="1:15" ht="12.95" customHeight="1">
      <c r="A71" s="58"/>
      <c r="B71" s="216" t="s">
        <v>82</v>
      </c>
      <c r="C71" s="217"/>
      <c r="D71" s="217"/>
      <c r="E71" s="217"/>
      <c r="F71" s="217"/>
      <c r="G71" s="217"/>
      <c r="H71" s="217"/>
      <c r="I71" s="217"/>
      <c r="J71" s="217"/>
      <c r="K71" s="217"/>
      <c r="L71" s="217"/>
      <c r="M71" s="217"/>
      <c r="N71" s="218"/>
    </row>
    <row r="72" spans="1:15" ht="12.95" customHeight="1">
      <c r="A72" s="58"/>
      <c r="B72" s="93" t="s">
        <v>188</v>
      </c>
      <c r="C72" s="94" t="s">
        <v>189</v>
      </c>
      <c r="D72" s="90">
        <v>1.45</v>
      </c>
      <c r="E72" s="99">
        <v>1.45</v>
      </c>
      <c r="F72" s="99">
        <v>1.45</v>
      </c>
      <c r="G72" s="99">
        <v>1.45</v>
      </c>
      <c r="H72" s="99">
        <v>1.45</v>
      </c>
      <c r="I72" s="99">
        <v>1.45</v>
      </c>
      <c r="J72" s="99">
        <v>1.45</v>
      </c>
      <c r="K72" s="100">
        <v>0</v>
      </c>
      <c r="L72" s="97">
        <v>5</v>
      </c>
      <c r="M72" s="98">
        <v>525000</v>
      </c>
      <c r="N72" s="98">
        <v>761250</v>
      </c>
    </row>
    <row r="73" spans="1:15" ht="12.95" customHeight="1">
      <c r="A73" s="58"/>
      <c r="B73" s="93" t="s">
        <v>85</v>
      </c>
      <c r="C73" s="94" t="s">
        <v>42</v>
      </c>
      <c r="D73" s="90">
        <v>1.75</v>
      </c>
      <c r="E73" s="99">
        <v>1.75</v>
      </c>
      <c r="F73" s="99">
        <v>1.75</v>
      </c>
      <c r="G73" s="99">
        <v>1.75</v>
      </c>
      <c r="H73" s="99">
        <v>1.75</v>
      </c>
      <c r="I73" s="99">
        <v>1.75</v>
      </c>
      <c r="J73" s="99">
        <v>1.75</v>
      </c>
      <c r="K73" s="100">
        <v>0</v>
      </c>
      <c r="L73" s="97">
        <v>1</v>
      </c>
      <c r="M73" s="98">
        <v>1542</v>
      </c>
      <c r="N73" s="98">
        <v>2698.5</v>
      </c>
    </row>
    <row r="74" spans="1:15" ht="12.95" customHeight="1">
      <c r="A74" s="58"/>
      <c r="B74" s="211" t="s">
        <v>90</v>
      </c>
      <c r="C74" s="212"/>
      <c r="D74" s="213"/>
      <c r="E74" s="214"/>
      <c r="F74" s="214"/>
      <c r="G74" s="214"/>
      <c r="H74" s="214"/>
      <c r="I74" s="214"/>
      <c r="J74" s="214"/>
      <c r="K74" s="215"/>
      <c r="L74" s="65">
        <f>SUM(L72:L73)</f>
        <v>6</v>
      </c>
      <c r="M74" s="65">
        <f>SUM(M72:M73)</f>
        <v>526542</v>
      </c>
      <c r="N74" s="65">
        <f>SUM(N72:N73)</f>
        <v>763948.5</v>
      </c>
      <c r="O74"/>
    </row>
    <row r="75" spans="1:15" ht="12.95" customHeight="1">
      <c r="A75" s="58"/>
      <c r="B75" s="216" t="s">
        <v>83</v>
      </c>
      <c r="C75" s="217"/>
      <c r="D75" s="217"/>
      <c r="E75" s="217"/>
      <c r="F75" s="217"/>
      <c r="G75" s="217"/>
      <c r="H75" s="217"/>
      <c r="I75" s="217"/>
      <c r="J75" s="217"/>
      <c r="K75" s="217"/>
      <c r="L75" s="217"/>
      <c r="M75" s="217"/>
      <c r="N75" s="218"/>
      <c r="O75"/>
    </row>
    <row r="76" spans="1:15" ht="15.75">
      <c r="A76" s="58"/>
      <c r="B76" s="93" t="s">
        <v>247</v>
      </c>
      <c r="C76" s="94" t="s">
        <v>248</v>
      </c>
      <c r="D76" s="99">
        <v>1.55</v>
      </c>
      <c r="E76" s="99">
        <v>1.55</v>
      </c>
      <c r="F76" s="99">
        <v>1.55</v>
      </c>
      <c r="G76" s="99">
        <v>1.55</v>
      </c>
      <c r="H76" s="99">
        <v>1.6</v>
      </c>
      <c r="I76" s="99">
        <v>1.55</v>
      </c>
      <c r="J76" s="99">
        <v>1.6</v>
      </c>
      <c r="K76" s="100">
        <v>-3.12</v>
      </c>
      <c r="L76" s="97">
        <v>1</v>
      </c>
      <c r="M76" s="98">
        <v>26000</v>
      </c>
      <c r="N76" s="98">
        <v>40300</v>
      </c>
      <c r="O76"/>
    </row>
    <row r="77" spans="1:15" ht="15.75">
      <c r="A77" s="58"/>
      <c r="B77" s="93" t="s">
        <v>144</v>
      </c>
      <c r="C77" s="94" t="s">
        <v>145</v>
      </c>
      <c r="D77" s="99">
        <v>1.54</v>
      </c>
      <c r="E77" s="99">
        <v>1.54</v>
      </c>
      <c r="F77" s="99">
        <v>1.54</v>
      </c>
      <c r="G77" s="99">
        <v>1.54</v>
      </c>
      <c r="H77" s="99">
        <v>1.52</v>
      </c>
      <c r="I77" s="99">
        <v>1.54</v>
      </c>
      <c r="J77" s="99">
        <v>1.52</v>
      </c>
      <c r="K77" s="100">
        <v>1.32</v>
      </c>
      <c r="L77" s="97">
        <v>2</v>
      </c>
      <c r="M77" s="98">
        <v>126049</v>
      </c>
      <c r="N77" s="98">
        <v>194115.46</v>
      </c>
      <c r="O77"/>
    </row>
    <row r="78" spans="1:15" ht="15.75">
      <c r="A78" s="58"/>
      <c r="B78" s="93" t="s">
        <v>297</v>
      </c>
      <c r="C78" s="94" t="s">
        <v>296</v>
      </c>
      <c r="D78" s="99">
        <v>2.7</v>
      </c>
      <c r="E78" s="99">
        <v>2.7</v>
      </c>
      <c r="F78" s="99">
        <v>2.4500000000000002</v>
      </c>
      <c r="G78" s="99">
        <v>2.52</v>
      </c>
      <c r="H78" s="99">
        <v>2.7</v>
      </c>
      <c r="I78" s="99">
        <v>2.4500000000000002</v>
      </c>
      <c r="J78" s="99">
        <v>2.7</v>
      </c>
      <c r="K78" s="100">
        <v>-9.26</v>
      </c>
      <c r="L78" s="97">
        <v>11</v>
      </c>
      <c r="M78" s="98">
        <v>148200</v>
      </c>
      <c r="N78" s="98">
        <v>372928</v>
      </c>
      <c r="O78"/>
    </row>
    <row r="79" spans="1:15" ht="15.75">
      <c r="A79" s="58"/>
      <c r="B79" s="93" t="s">
        <v>200</v>
      </c>
      <c r="C79" s="94" t="s">
        <v>201</v>
      </c>
      <c r="D79" s="99">
        <v>1.95</v>
      </c>
      <c r="E79" s="99">
        <v>1.95</v>
      </c>
      <c r="F79" s="99">
        <v>1.95</v>
      </c>
      <c r="G79" s="99">
        <v>1.95</v>
      </c>
      <c r="H79" s="90">
        <v>1.98</v>
      </c>
      <c r="I79" s="99">
        <v>1.95</v>
      </c>
      <c r="J79" s="99">
        <v>1.98</v>
      </c>
      <c r="K79" s="100">
        <v>-1.52</v>
      </c>
      <c r="L79" s="97">
        <v>2</v>
      </c>
      <c r="M79" s="98">
        <v>2200</v>
      </c>
      <c r="N79" s="98">
        <v>4290</v>
      </c>
      <c r="O79"/>
    </row>
    <row r="80" spans="1:15" ht="15.75">
      <c r="A80" s="58"/>
      <c r="B80" s="93" t="s">
        <v>38</v>
      </c>
      <c r="C80" s="94" t="s">
        <v>39</v>
      </c>
      <c r="D80" s="99">
        <v>1.33</v>
      </c>
      <c r="E80" s="99">
        <v>1.34</v>
      </c>
      <c r="F80" s="99">
        <v>1.32</v>
      </c>
      <c r="G80" s="99">
        <v>1.33</v>
      </c>
      <c r="H80" s="99">
        <v>1.33</v>
      </c>
      <c r="I80" s="99">
        <v>1.32</v>
      </c>
      <c r="J80" s="99">
        <v>1.33</v>
      </c>
      <c r="K80" s="100">
        <v>-0.75</v>
      </c>
      <c r="L80" s="97">
        <v>12</v>
      </c>
      <c r="M80" s="98">
        <v>7569566</v>
      </c>
      <c r="N80" s="98">
        <v>10042522.779999999</v>
      </c>
      <c r="O80"/>
    </row>
    <row r="81" spans="1:15" ht="12.95" customHeight="1">
      <c r="A81" s="58"/>
      <c r="B81" s="211" t="s">
        <v>90</v>
      </c>
      <c r="C81" s="212"/>
      <c r="D81" s="213"/>
      <c r="E81" s="214"/>
      <c r="F81" s="214"/>
      <c r="G81" s="214"/>
      <c r="H81" s="214"/>
      <c r="I81" s="214"/>
      <c r="J81" s="214"/>
      <c r="K81" s="215"/>
      <c r="L81" s="65">
        <f>SUM(L76:L80)</f>
        <v>28</v>
      </c>
      <c r="M81" s="65">
        <f>SUM(M76:M80)</f>
        <v>7872015</v>
      </c>
      <c r="N81" s="65">
        <f>SUM(N76:N80)</f>
        <v>10654156.239999998</v>
      </c>
      <c r="O81"/>
    </row>
    <row r="82" spans="1:15" ht="12.95" customHeight="1">
      <c r="A82" s="58"/>
      <c r="B82" s="216" t="s">
        <v>31</v>
      </c>
      <c r="C82" s="217"/>
      <c r="D82" s="217"/>
      <c r="E82" s="217"/>
      <c r="F82" s="217"/>
      <c r="G82" s="217"/>
      <c r="H82" s="217"/>
      <c r="I82" s="217"/>
      <c r="J82" s="217"/>
      <c r="K82" s="217"/>
      <c r="L82" s="217"/>
      <c r="M82" s="217"/>
      <c r="N82" s="218"/>
      <c r="O82"/>
    </row>
    <row r="83" spans="1:15" ht="12.95" customHeight="1">
      <c r="A83" s="58"/>
      <c r="B83" s="93" t="s">
        <v>221</v>
      </c>
      <c r="C83" s="94" t="s">
        <v>222</v>
      </c>
      <c r="D83" s="99">
        <v>18.47</v>
      </c>
      <c r="E83" s="99">
        <v>18.47</v>
      </c>
      <c r="F83" s="99">
        <v>18.47</v>
      </c>
      <c r="G83" s="99">
        <v>18.47</v>
      </c>
      <c r="H83" s="77">
        <v>18.46</v>
      </c>
      <c r="I83" s="99">
        <v>18.47</v>
      </c>
      <c r="J83" s="99">
        <v>18.47</v>
      </c>
      <c r="K83" s="100">
        <v>0</v>
      </c>
      <c r="L83" s="97">
        <v>1</v>
      </c>
      <c r="M83" s="98">
        <v>100</v>
      </c>
      <c r="N83" s="98">
        <v>1847</v>
      </c>
    </row>
    <row r="84" spans="1:15" ht="14.25" customHeight="1">
      <c r="A84" s="58"/>
      <c r="B84" s="211" t="s">
        <v>91</v>
      </c>
      <c r="C84" s="212"/>
      <c r="D84" s="213"/>
      <c r="E84" s="214"/>
      <c r="F84" s="214"/>
      <c r="G84" s="214"/>
      <c r="H84" s="214"/>
      <c r="I84" s="214"/>
      <c r="J84" s="214"/>
      <c r="K84" s="215"/>
      <c r="L84" s="64">
        <f>SUM(L83)</f>
        <v>1</v>
      </c>
      <c r="M84" s="61">
        <f>SUM(M83)</f>
        <v>100</v>
      </c>
      <c r="N84" s="61">
        <f>SUM(N83)</f>
        <v>1847</v>
      </c>
    </row>
    <row r="85" spans="1:15" ht="12.95" customHeight="1">
      <c r="A85" s="58"/>
      <c r="B85" s="216" t="s">
        <v>84</v>
      </c>
      <c r="C85" s="217"/>
      <c r="D85" s="217"/>
      <c r="E85" s="217"/>
      <c r="F85" s="217"/>
      <c r="G85" s="217"/>
      <c r="H85" s="217"/>
      <c r="I85" s="217"/>
      <c r="J85" s="217"/>
      <c r="K85" s="217"/>
      <c r="L85" s="217"/>
      <c r="M85" s="217"/>
      <c r="N85" s="218"/>
    </row>
    <row r="86" spans="1:15" ht="12.95" customHeight="1">
      <c r="A86" s="58"/>
      <c r="B86" s="46" t="s">
        <v>184</v>
      </c>
      <c r="C86" s="59" t="s">
        <v>185</v>
      </c>
      <c r="D86" s="63">
        <v>6.8</v>
      </c>
      <c r="E86" s="77">
        <v>6.8</v>
      </c>
      <c r="F86" s="77">
        <v>6.7</v>
      </c>
      <c r="G86" s="77">
        <v>6.73</v>
      </c>
      <c r="H86" s="77">
        <v>6.82</v>
      </c>
      <c r="I86" s="77">
        <v>6.75</v>
      </c>
      <c r="J86" s="77">
        <v>6.8</v>
      </c>
      <c r="K86" s="100">
        <v>-0.74</v>
      </c>
      <c r="L86" s="79">
        <v>58</v>
      </c>
      <c r="M86" s="80">
        <v>16254019</v>
      </c>
      <c r="N86" s="80">
        <v>109430285.72</v>
      </c>
    </row>
    <row r="87" spans="1:15" ht="12.95" customHeight="1">
      <c r="A87" s="58"/>
      <c r="B87" s="211" t="s">
        <v>179</v>
      </c>
      <c r="C87" s="212"/>
      <c r="D87" s="213"/>
      <c r="E87" s="214"/>
      <c r="F87" s="214"/>
      <c r="G87" s="214"/>
      <c r="H87" s="214"/>
      <c r="I87" s="214"/>
      <c r="J87" s="214"/>
      <c r="K87" s="215"/>
      <c r="L87" s="64">
        <f>L86</f>
        <v>58</v>
      </c>
      <c r="M87" s="64">
        <f t="shared" ref="M87:N87" si="2">M86</f>
        <v>16254019</v>
      </c>
      <c r="N87" s="80">
        <f t="shared" si="2"/>
        <v>109430285.72</v>
      </c>
    </row>
    <row r="88" spans="1:15" s="52" customFormat="1" ht="12.95" customHeight="1">
      <c r="B88" s="66" t="s">
        <v>70</v>
      </c>
      <c r="C88" s="208"/>
      <c r="D88" s="209"/>
      <c r="E88" s="209"/>
      <c r="F88" s="209"/>
      <c r="G88" s="209"/>
      <c r="H88" s="209"/>
      <c r="I88" s="209"/>
      <c r="J88" s="209"/>
      <c r="K88" s="210"/>
      <c r="L88" s="67">
        <f>L87+L81+L74+L84</f>
        <v>93</v>
      </c>
      <c r="M88" s="67">
        <f t="shared" ref="M88:N88" si="3">M87+M81+M74+M84</f>
        <v>24652676</v>
      </c>
      <c r="N88" s="67">
        <f t="shared" si="3"/>
        <v>120850237.45999999</v>
      </c>
    </row>
    <row r="89" spans="1:15" s="52" customFormat="1" ht="12.95" customHeight="1">
      <c r="B89" s="66" t="s">
        <v>40</v>
      </c>
      <c r="C89" s="208"/>
      <c r="D89" s="209"/>
      <c r="E89" s="209"/>
      <c r="F89" s="209"/>
      <c r="G89" s="209"/>
      <c r="H89" s="209"/>
      <c r="I89" s="209"/>
      <c r="J89" s="209"/>
      <c r="K89" s="210"/>
      <c r="L89" s="67">
        <f>L88+L68+L47</f>
        <v>1119</v>
      </c>
      <c r="M89" s="67">
        <f>M88+M68+M47</f>
        <v>1860444561</v>
      </c>
      <c r="N89" s="67">
        <f>N88+N68+N47</f>
        <v>2537498741.6500001</v>
      </c>
    </row>
    <row r="90" spans="1:15" ht="12.95" customHeight="1">
      <c r="A90" s="58"/>
      <c r="N90" s="71"/>
    </row>
    <row r="91" spans="1:15" s="52" customFormat="1" ht="18.75" customHeight="1">
      <c r="B91" s="58"/>
      <c r="C91" s="68"/>
      <c r="D91" s="58"/>
      <c r="E91" s="58"/>
      <c r="F91" s="58"/>
      <c r="G91" s="58"/>
      <c r="H91" s="58"/>
      <c r="I91" s="58"/>
      <c r="J91" s="69"/>
      <c r="K91" s="70"/>
      <c r="L91" s="71"/>
      <c r="M91" s="71"/>
      <c r="N91" s="72"/>
    </row>
    <row r="92" spans="1:15" s="52" customFormat="1" ht="18.75" customHeight="1">
      <c r="B92" s="58"/>
      <c r="C92" s="68"/>
      <c r="D92" s="58"/>
      <c r="E92" s="58"/>
      <c r="F92" s="58"/>
      <c r="G92" s="58"/>
      <c r="H92" s="58"/>
      <c r="I92" s="58"/>
      <c r="J92" s="69"/>
      <c r="K92" s="70"/>
      <c r="L92" s="71"/>
      <c r="M92" s="71"/>
      <c r="N92" s="72"/>
    </row>
    <row r="93" spans="1:15" ht="12.95" customHeight="1">
      <c r="A93" s="58"/>
    </row>
  </sheetData>
  <mergeCells count="52">
    <mergeCell ref="B65:N65"/>
    <mergeCell ref="B67:C67"/>
    <mergeCell ref="D67:K67"/>
    <mergeCell ref="B55:N55"/>
    <mergeCell ref="B57:C57"/>
    <mergeCell ref="D57:K57"/>
    <mergeCell ref="B58:N58"/>
    <mergeCell ref="B60:C60"/>
    <mergeCell ref="D60:K60"/>
    <mergeCell ref="B61:N61"/>
    <mergeCell ref="B38:N38"/>
    <mergeCell ref="D42:K42"/>
    <mergeCell ref="B42:C42"/>
    <mergeCell ref="B43:N43"/>
    <mergeCell ref="B46:C46"/>
    <mergeCell ref="D46:K46"/>
    <mergeCell ref="C89:K89"/>
    <mergeCell ref="B69:N69"/>
    <mergeCell ref="C88:K88"/>
    <mergeCell ref="B75:N75"/>
    <mergeCell ref="B81:C81"/>
    <mergeCell ref="D81:K81"/>
    <mergeCell ref="B85:N85"/>
    <mergeCell ref="B87:C87"/>
    <mergeCell ref="D87:K87"/>
    <mergeCell ref="B71:N71"/>
    <mergeCell ref="B74:C74"/>
    <mergeCell ref="D74:K74"/>
    <mergeCell ref="B82:N82"/>
    <mergeCell ref="B84:C84"/>
    <mergeCell ref="D84:K84"/>
    <mergeCell ref="B1:N1"/>
    <mergeCell ref="B3:N3"/>
    <mergeCell ref="B20:C20"/>
    <mergeCell ref="D20:K20"/>
    <mergeCell ref="B21:N21"/>
    <mergeCell ref="C68:K68"/>
    <mergeCell ref="B64:C64"/>
    <mergeCell ref="D64:K64"/>
    <mergeCell ref="B24:C24"/>
    <mergeCell ref="D24:K24"/>
    <mergeCell ref="B25:N25"/>
    <mergeCell ref="B28:C28"/>
    <mergeCell ref="D28:K28"/>
    <mergeCell ref="B48:N48"/>
    <mergeCell ref="B50:N50"/>
    <mergeCell ref="B54:C54"/>
    <mergeCell ref="D54:K54"/>
    <mergeCell ref="B29:N29"/>
    <mergeCell ref="D37:K37"/>
    <mergeCell ref="B37:C37"/>
    <mergeCell ref="C47:K4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6"/>
  <sheetViews>
    <sheetView zoomScale="130" zoomScaleNormal="130" workbookViewId="0">
      <selection activeCell="D9" sqref="D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25" t="s">
        <v>312</v>
      </c>
      <c r="B1" s="225"/>
      <c r="C1" s="225"/>
      <c r="D1" s="225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222" t="s">
        <v>29</v>
      </c>
      <c r="B3" s="223"/>
      <c r="C3" s="223"/>
      <c r="D3" s="224"/>
    </row>
    <row r="4" spans="1:4" ht="12.6" customHeight="1">
      <c r="A4" s="46" t="s">
        <v>212</v>
      </c>
      <c r="B4" s="59" t="s">
        <v>213</v>
      </c>
      <c r="C4" s="99">
        <v>0.95</v>
      </c>
      <c r="D4" s="99">
        <v>0.95</v>
      </c>
    </row>
    <row r="5" spans="1:4" ht="12.6" customHeight="1">
      <c r="A5" s="46" t="s">
        <v>215</v>
      </c>
      <c r="B5" s="59" t="s">
        <v>216</v>
      </c>
      <c r="C5" s="99">
        <v>1.1000000000000001</v>
      </c>
      <c r="D5" s="99">
        <v>1.1000000000000001</v>
      </c>
    </row>
    <row r="6" spans="1:4" ht="12.6" customHeight="1">
      <c r="A6" s="46" t="s">
        <v>161</v>
      </c>
      <c r="B6" s="59" t="s">
        <v>162</v>
      </c>
      <c r="C6" s="99">
        <v>0.95</v>
      </c>
      <c r="D6" s="99">
        <v>0.95</v>
      </c>
    </row>
    <row r="7" spans="1:4" ht="12.6" customHeight="1">
      <c r="A7" s="46" t="s">
        <v>151</v>
      </c>
      <c r="B7" s="59" t="s">
        <v>152</v>
      </c>
      <c r="C7" s="47">
        <v>2.2000000000000002</v>
      </c>
      <c r="D7" s="47">
        <v>2.2000000000000002</v>
      </c>
    </row>
    <row r="8" spans="1:4" ht="12.6" customHeight="1">
      <c r="A8" s="226" t="s">
        <v>93</v>
      </c>
      <c r="B8" s="227"/>
      <c r="C8" s="227"/>
      <c r="D8" s="228"/>
    </row>
    <row r="9" spans="1:4" ht="12.6" customHeight="1">
      <c r="A9" s="46" t="s">
        <v>239</v>
      </c>
      <c r="B9" s="59" t="s">
        <v>240</v>
      </c>
      <c r="C9" s="77">
        <v>0.88</v>
      </c>
      <c r="D9" s="77">
        <v>0.88</v>
      </c>
    </row>
    <row r="10" spans="1:4" ht="12.6" customHeight="1">
      <c r="A10" s="46" t="s">
        <v>177</v>
      </c>
      <c r="B10" s="59" t="s">
        <v>178</v>
      </c>
      <c r="C10" s="77">
        <v>0.44</v>
      </c>
      <c r="D10" s="77">
        <v>0.44</v>
      </c>
    </row>
    <row r="11" spans="1:4" ht="12.6" customHeight="1">
      <c r="A11" s="46" t="s">
        <v>267</v>
      </c>
      <c r="B11" s="59" t="s">
        <v>268</v>
      </c>
      <c r="C11" s="77">
        <v>0.78</v>
      </c>
      <c r="D11" s="77">
        <v>0.78</v>
      </c>
    </row>
    <row r="12" spans="1:4" ht="12.6" customHeight="1">
      <c r="A12" s="226" t="s">
        <v>82</v>
      </c>
      <c r="B12" s="227"/>
      <c r="C12" s="227"/>
      <c r="D12" s="228"/>
    </row>
    <row r="13" spans="1:4" ht="12.6" customHeight="1">
      <c r="A13" s="46" t="s">
        <v>167</v>
      </c>
      <c r="B13" s="59" t="s">
        <v>168</v>
      </c>
      <c r="C13" s="77">
        <v>4.5</v>
      </c>
      <c r="D13" s="99">
        <v>4.5</v>
      </c>
    </row>
    <row r="14" spans="1:4" ht="12.6" customHeight="1">
      <c r="A14" s="46" t="s">
        <v>95</v>
      </c>
      <c r="B14" s="59" t="s">
        <v>94</v>
      </c>
      <c r="C14" s="77">
        <v>7</v>
      </c>
      <c r="D14" s="99">
        <v>7</v>
      </c>
    </row>
    <row r="15" spans="1:4" ht="12.6" customHeight="1">
      <c r="A15" s="46" t="s">
        <v>173</v>
      </c>
      <c r="B15" s="59" t="s">
        <v>174</v>
      </c>
      <c r="C15" s="77">
        <v>0.71</v>
      </c>
      <c r="D15" s="77">
        <v>0.71</v>
      </c>
    </row>
    <row r="16" spans="1:4" ht="12.6" customHeight="1">
      <c r="A16" s="46" t="s">
        <v>155</v>
      </c>
      <c r="B16" s="59" t="s">
        <v>156</v>
      </c>
      <c r="C16" s="77">
        <v>0.65</v>
      </c>
      <c r="D16" s="77">
        <v>0.65</v>
      </c>
    </row>
    <row r="17" spans="1:4" ht="12.6" customHeight="1">
      <c r="A17" s="226" t="s">
        <v>83</v>
      </c>
      <c r="B17" s="227"/>
      <c r="C17" s="227"/>
      <c r="D17" s="228"/>
    </row>
    <row r="18" spans="1:4" ht="12.6" customHeight="1">
      <c r="A18" s="46" t="s">
        <v>96</v>
      </c>
      <c r="B18" s="59" t="s">
        <v>97</v>
      </c>
      <c r="C18" s="77">
        <v>5.6</v>
      </c>
      <c r="D18" s="77">
        <v>5.6</v>
      </c>
    </row>
    <row r="19" spans="1:4" ht="12.6" customHeight="1">
      <c r="A19" s="46" t="s">
        <v>147</v>
      </c>
      <c r="B19" s="59" t="s">
        <v>122</v>
      </c>
      <c r="C19" s="77">
        <v>2.4</v>
      </c>
      <c r="D19" s="77">
        <v>2.4</v>
      </c>
    </row>
    <row r="20" spans="1:4" ht="12.6" customHeight="1">
      <c r="A20" s="222" t="s">
        <v>31</v>
      </c>
      <c r="B20" s="223" t="s">
        <v>31</v>
      </c>
      <c r="C20" s="223"/>
      <c r="D20" s="224"/>
    </row>
    <row r="21" spans="1:4" ht="12.6" customHeight="1">
      <c r="A21" s="46" t="s">
        <v>286</v>
      </c>
      <c r="B21" s="59" t="s">
        <v>287</v>
      </c>
      <c r="C21" s="99">
        <v>14.25</v>
      </c>
      <c r="D21" s="99">
        <v>14.25</v>
      </c>
    </row>
    <row r="22" spans="1:4" ht="12.6" customHeight="1">
      <c r="A22" s="46" t="s">
        <v>278</v>
      </c>
      <c r="B22" s="59" t="s">
        <v>277</v>
      </c>
      <c r="C22" s="99">
        <v>9</v>
      </c>
      <c r="D22" s="99">
        <v>9</v>
      </c>
    </row>
    <row r="23" spans="1:4" ht="12.6" customHeight="1">
      <c r="A23" s="222" t="s">
        <v>84</v>
      </c>
      <c r="B23" s="223"/>
      <c r="C23" s="223"/>
      <c r="D23" s="224"/>
    </row>
    <row r="24" spans="1:4" ht="12.6" customHeight="1">
      <c r="A24" s="46" t="s">
        <v>175</v>
      </c>
      <c r="B24" s="59" t="s">
        <v>176</v>
      </c>
      <c r="C24" s="99">
        <v>5.3</v>
      </c>
      <c r="D24" s="99">
        <v>5.3</v>
      </c>
    </row>
    <row r="25" spans="1:4" ht="12.6" customHeight="1">
      <c r="A25" s="46" t="s">
        <v>194</v>
      </c>
      <c r="B25" s="59" t="s">
        <v>195</v>
      </c>
      <c r="C25" s="99">
        <v>11</v>
      </c>
      <c r="D25" s="99">
        <v>11</v>
      </c>
    </row>
    <row r="26" spans="1:4" ht="12.6" customHeight="1">
      <c r="A26" s="46" t="s">
        <v>169</v>
      </c>
      <c r="B26" s="59" t="s">
        <v>170</v>
      </c>
      <c r="C26" s="99">
        <v>2.11</v>
      </c>
      <c r="D26" s="99">
        <v>2.11</v>
      </c>
    </row>
    <row r="27" spans="1:4" ht="12.6" customHeight="1">
      <c r="A27" s="46" t="s">
        <v>269</v>
      </c>
      <c r="B27" s="59" t="s">
        <v>270</v>
      </c>
      <c r="C27" s="99">
        <v>5.99</v>
      </c>
      <c r="D27" s="99">
        <v>5.99</v>
      </c>
    </row>
    <row r="28" spans="1:4" ht="24" customHeight="1">
      <c r="A28" s="73" t="s">
        <v>41</v>
      </c>
      <c r="B28" s="73" t="s">
        <v>20</v>
      </c>
      <c r="C28" s="73" t="s">
        <v>92</v>
      </c>
      <c r="D28" s="73" t="s">
        <v>19</v>
      </c>
    </row>
    <row r="29" spans="1:4" ht="12.6" customHeight="1">
      <c r="A29" s="226" t="s">
        <v>29</v>
      </c>
      <c r="B29" s="227"/>
      <c r="C29" s="227"/>
      <c r="D29" s="228"/>
    </row>
    <row r="30" spans="1:4" ht="12.6" customHeight="1">
      <c r="A30" s="46" t="s">
        <v>281</v>
      </c>
      <c r="B30" s="59" t="s">
        <v>282</v>
      </c>
      <c r="C30" s="99">
        <v>0.23</v>
      </c>
      <c r="D30" s="99">
        <v>0.23</v>
      </c>
    </row>
    <row r="31" spans="1:4" ht="12.6" customHeight="1">
      <c r="A31" s="46" t="s">
        <v>303</v>
      </c>
      <c r="B31" s="59" t="s">
        <v>304</v>
      </c>
      <c r="C31" s="99">
        <v>0.05</v>
      </c>
      <c r="D31" s="99">
        <v>0.05</v>
      </c>
    </row>
    <row r="32" spans="1:4" ht="12.6" customHeight="1">
      <c r="A32" s="46" t="s">
        <v>275</v>
      </c>
      <c r="B32" s="59" t="s">
        <v>276</v>
      </c>
      <c r="C32" s="99">
        <v>0.3</v>
      </c>
      <c r="D32" s="99">
        <v>0.3</v>
      </c>
    </row>
    <row r="33" spans="1:4" ht="12.6" customHeight="1">
      <c r="A33" s="105" t="s">
        <v>265</v>
      </c>
      <c r="B33" s="106" t="s">
        <v>266</v>
      </c>
      <c r="C33" s="99">
        <v>1.05</v>
      </c>
      <c r="D33" s="99">
        <v>1.05</v>
      </c>
    </row>
    <row r="34" spans="1:4" ht="12.6" customHeight="1">
      <c r="A34" s="105" t="s">
        <v>257</v>
      </c>
      <c r="B34" s="106" t="s">
        <v>258</v>
      </c>
      <c r="C34" s="99">
        <v>0.09</v>
      </c>
      <c r="D34" s="99">
        <v>0.09</v>
      </c>
    </row>
    <row r="35" spans="1:4" ht="12.6" customHeight="1">
      <c r="A35" s="46" t="s">
        <v>241</v>
      </c>
      <c r="B35" s="59" t="s">
        <v>242</v>
      </c>
      <c r="C35" s="82">
        <v>0.85</v>
      </c>
      <c r="D35" s="77">
        <v>0.85</v>
      </c>
    </row>
    <row r="36" spans="1:4" ht="12.6" customHeight="1">
      <c r="A36" s="46" t="s">
        <v>121</v>
      </c>
      <c r="B36" s="59" t="s">
        <v>120</v>
      </c>
      <c r="C36" s="82">
        <v>1</v>
      </c>
      <c r="D36" s="82">
        <v>1</v>
      </c>
    </row>
    <row r="37" spans="1:4" ht="12.6" customHeight="1">
      <c r="A37" s="46" t="s">
        <v>229</v>
      </c>
      <c r="B37" s="59" t="s">
        <v>230</v>
      </c>
      <c r="C37" s="82">
        <v>1</v>
      </c>
      <c r="D37" s="90">
        <v>1</v>
      </c>
    </row>
    <row r="38" spans="1:4" ht="12.6" customHeight="1">
      <c r="A38" s="85" t="s">
        <v>210</v>
      </c>
      <c r="B38" s="86" t="s">
        <v>211</v>
      </c>
      <c r="C38" s="82">
        <v>1</v>
      </c>
      <c r="D38" s="82">
        <v>1</v>
      </c>
    </row>
    <row r="39" spans="1:4" ht="12.6" customHeight="1">
      <c r="A39" s="46" t="s">
        <v>180</v>
      </c>
      <c r="B39" s="59" t="s">
        <v>181</v>
      </c>
      <c r="C39" s="82">
        <v>0.75</v>
      </c>
      <c r="D39" s="82">
        <v>0.75</v>
      </c>
    </row>
    <row r="40" spans="1:4" ht="12.6" customHeight="1">
      <c r="A40" s="46" t="s">
        <v>142</v>
      </c>
      <c r="B40" s="59" t="s">
        <v>143</v>
      </c>
      <c r="C40" s="82">
        <v>1</v>
      </c>
      <c r="D40" s="82">
        <v>1</v>
      </c>
    </row>
    <row r="41" spans="1:4" ht="12.6" customHeight="1">
      <c r="A41" s="46" t="s">
        <v>98</v>
      </c>
      <c r="B41" s="59" t="s">
        <v>99</v>
      </c>
      <c r="C41" s="82">
        <v>0.94</v>
      </c>
      <c r="D41" s="82">
        <v>0.94</v>
      </c>
    </row>
    <row r="42" spans="1:4" ht="12.6" customHeight="1">
      <c r="A42" s="83" t="s">
        <v>202</v>
      </c>
      <c r="B42" s="84" t="s">
        <v>203</v>
      </c>
      <c r="C42" s="82">
        <v>1</v>
      </c>
      <c r="D42" s="82">
        <v>1</v>
      </c>
    </row>
    <row r="43" spans="1:4" ht="12.6" customHeight="1">
      <c r="A43" s="105" t="s">
        <v>249</v>
      </c>
      <c r="B43" s="106" t="s">
        <v>250</v>
      </c>
      <c r="C43" s="99">
        <v>1</v>
      </c>
      <c r="D43" s="99">
        <v>1</v>
      </c>
    </row>
    <row r="44" spans="1:4" ht="12.6" customHeight="1">
      <c r="A44" s="226" t="s">
        <v>93</v>
      </c>
      <c r="B44" s="227"/>
      <c r="C44" s="227"/>
      <c r="D44" s="228"/>
    </row>
    <row r="45" spans="1:4" ht="12.6" customHeight="1">
      <c r="A45" s="46" t="s">
        <v>219</v>
      </c>
      <c r="B45" s="59" t="s">
        <v>220</v>
      </c>
      <c r="C45" s="99">
        <v>0.82</v>
      </c>
      <c r="D45" s="99">
        <v>0.82</v>
      </c>
    </row>
    <row r="46" spans="1:4" ht="12.6" customHeight="1">
      <c r="A46" s="226" t="s">
        <v>150</v>
      </c>
      <c r="B46" s="227"/>
      <c r="C46" s="227"/>
      <c r="D46" s="228"/>
    </row>
    <row r="47" spans="1:4" ht="12.6" customHeight="1">
      <c r="A47" s="46" t="s">
        <v>244</v>
      </c>
      <c r="B47" s="59" t="s">
        <v>243</v>
      </c>
      <c r="C47" s="77">
        <v>0.69</v>
      </c>
      <c r="D47" s="77">
        <v>0.69</v>
      </c>
    </row>
    <row r="48" spans="1:4" ht="12.6" customHeight="1">
      <c r="A48" s="46" t="s">
        <v>149</v>
      </c>
      <c r="B48" s="59" t="s">
        <v>148</v>
      </c>
      <c r="C48" s="99">
        <v>0.69</v>
      </c>
      <c r="D48" s="99">
        <v>0.69</v>
      </c>
    </row>
    <row r="49" spans="1:4" ht="12.6" customHeight="1">
      <c r="A49" s="226" t="s">
        <v>83</v>
      </c>
      <c r="B49" s="227"/>
      <c r="C49" s="227"/>
      <c r="D49" s="228"/>
    </row>
    <row r="50" spans="1:4" ht="12.6" customHeight="1">
      <c r="A50" s="105" t="s">
        <v>291</v>
      </c>
      <c r="B50" s="106" t="s">
        <v>290</v>
      </c>
      <c r="C50" s="99">
        <v>100</v>
      </c>
      <c r="D50" s="99">
        <v>100</v>
      </c>
    </row>
    <row r="51" spans="1:4" ht="12.6" customHeight="1">
      <c r="A51" s="105" t="s">
        <v>252</v>
      </c>
      <c r="B51" s="106" t="s">
        <v>251</v>
      </c>
      <c r="C51" s="99">
        <v>2.86</v>
      </c>
      <c r="D51" s="99">
        <v>2.86</v>
      </c>
    </row>
    <row r="52" spans="1:4" ht="24" customHeight="1">
      <c r="A52" s="73" t="s">
        <v>41</v>
      </c>
      <c r="B52" s="73" t="s">
        <v>20</v>
      </c>
      <c r="C52" s="73" t="s">
        <v>92</v>
      </c>
      <c r="D52" s="73" t="s">
        <v>19</v>
      </c>
    </row>
    <row r="53" spans="1:4" ht="12.6" customHeight="1">
      <c r="A53" s="229" t="s">
        <v>83</v>
      </c>
      <c r="B53" s="230"/>
      <c r="C53" s="230"/>
      <c r="D53" s="231"/>
    </row>
    <row r="54" spans="1:4" ht="12.6" customHeight="1">
      <c r="A54" s="93" t="s">
        <v>100</v>
      </c>
      <c r="B54" s="94" t="s">
        <v>101</v>
      </c>
      <c r="C54" s="99">
        <v>1.63</v>
      </c>
      <c r="D54" s="99">
        <v>1.63</v>
      </c>
    </row>
    <row r="55" spans="1:4">
      <c r="A55" s="222" t="s">
        <v>31</v>
      </c>
      <c r="B55" s="223" t="s">
        <v>31</v>
      </c>
      <c r="C55" s="223"/>
      <c r="D55" s="224"/>
    </row>
    <row r="56" spans="1:4">
      <c r="A56" s="93" t="s">
        <v>292</v>
      </c>
      <c r="B56" s="94" t="s">
        <v>293</v>
      </c>
      <c r="C56" s="77">
        <v>23</v>
      </c>
      <c r="D56" s="77">
        <v>23</v>
      </c>
    </row>
  </sheetData>
  <mergeCells count="13">
    <mergeCell ref="A55:D55"/>
    <mergeCell ref="A1:D1"/>
    <mergeCell ref="A3:D3"/>
    <mergeCell ref="A23:D23"/>
    <mergeCell ref="A29:D29"/>
    <mergeCell ref="A20:D20"/>
    <mergeCell ref="A17:D17"/>
    <mergeCell ref="A12:D12"/>
    <mergeCell ref="A53:D53"/>
    <mergeCell ref="A46:D46"/>
    <mergeCell ref="A49:D49"/>
    <mergeCell ref="A8:D8"/>
    <mergeCell ref="A44:D4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9"/>
  <sheetViews>
    <sheetView topLeftCell="A22" workbookViewId="0">
      <selection activeCell="F6" sqref="B6:F34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37" t="s">
        <v>0</v>
      </c>
      <c r="C1" s="237"/>
      <c r="D1" s="237"/>
      <c r="E1" s="237"/>
      <c r="F1" s="129"/>
      <c r="H1" s="130"/>
      <c r="I1" s="130"/>
    </row>
    <row r="2" spans="1:9" ht="18">
      <c r="B2" s="237" t="s">
        <v>319</v>
      </c>
      <c r="C2" s="237"/>
      <c r="D2" s="237"/>
      <c r="E2" s="237"/>
      <c r="F2" s="237"/>
      <c r="H2" s="130"/>
      <c r="I2" s="130"/>
    </row>
    <row r="3" spans="1:9" ht="18">
      <c r="B3" s="128" t="s">
        <v>320</v>
      </c>
      <c r="C3" s="131"/>
      <c r="D3" s="132"/>
      <c r="E3" s="129"/>
      <c r="F3" s="129"/>
      <c r="H3" s="130"/>
      <c r="I3" s="130"/>
    </row>
    <row r="4" spans="1:9" ht="18">
      <c r="B4" s="128"/>
      <c r="C4" s="131"/>
      <c r="D4" s="132"/>
      <c r="E4" s="129"/>
      <c r="F4" s="129"/>
      <c r="H4" s="130"/>
      <c r="I4" s="130"/>
    </row>
    <row r="5" spans="1:9" ht="18">
      <c r="B5" s="128"/>
      <c r="C5" s="131"/>
      <c r="D5" s="132"/>
      <c r="E5" s="129"/>
      <c r="F5" s="129"/>
      <c r="H5" s="130"/>
      <c r="I5" s="130"/>
    </row>
    <row r="6" spans="1:9" ht="24.95" customHeight="1">
      <c r="B6" s="238" t="s">
        <v>321</v>
      </c>
      <c r="C6" s="239"/>
      <c r="D6" s="239"/>
      <c r="E6" s="133"/>
      <c r="F6" s="133"/>
      <c r="H6" s="130"/>
      <c r="I6" s="130"/>
    </row>
    <row r="7" spans="1:9" ht="24.95" customHeight="1">
      <c r="B7" s="134" t="s">
        <v>41</v>
      </c>
      <c r="C7" s="135" t="s">
        <v>20</v>
      </c>
      <c r="D7" s="136" t="s">
        <v>322</v>
      </c>
      <c r="E7" s="137" t="s">
        <v>323</v>
      </c>
      <c r="F7" s="137" t="s">
        <v>324</v>
      </c>
      <c r="H7" s="130"/>
      <c r="I7" s="130"/>
    </row>
    <row r="8" spans="1:9" ht="24.95" customHeight="1">
      <c r="B8" s="232" t="s">
        <v>29</v>
      </c>
      <c r="C8" s="233"/>
      <c r="D8" s="233"/>
      <c r="E8" s="233"/>
      <c r="F8" s="234"/>
    </row>
    <row r="9" spans="1:9" ht="24.95" customHeight="1">
      <c r="A9" s="109"/>
      <c r="B9" s="138" t="s">
        <v>325</v>
      </c>
      <c r="C9" s="138" t="s">
        <v>256</v>
      </c>
      <c r="D9" s="139">
        <v>2</v>
      </c>
      <c r="E9" s="140">
        <v>1200000</v>
      </c>
      <c r="F9" s="140">
        <v>3660000</v>
      </c>
    </row>
    <row r="10" spans="1:9" ht="24.95" customHeight="1">
      <c r="A10" s="109"/>
      <c r="B10" s="138" t="s">
        <v>326</v>
      </c>
      <c r="C10" s="138" t="s">
        <v>254</v>
      </c>
      <c r="D10" s="139">
        <v>1</v>
      </c>
      <c r="E10" s="140">
        <v>300000</v>
      </c>
      <c r="F10" s="140">
        <v>1206000</v>
      </c>
    </row>
    <row r="11" spans="1:9" ht="24.95" customHeight="1">
      <c r="A11" s="109"/>
      <c r="B11" s="138" t="s">
        <v>327</v>
      </c>
      <c r="C11" s="138" t="s">
        <v>238</v>
      </c>
      <c r="D11" s="139">
        <v>52</v>
      </c>
      <c r="E11" s="140">
        <v>150102061</v>
      </c>
      <c r="F11" s="140">
        <v>289676727.57999998</v>
      </c>
    </row>
    <row r="12" spans="1:9" ht="24.95" customHeight="1">
      <c r="A12" s="109"/>
      <c r="B12" s="141" t="s">
        <v>328</v>
      </c>
      <c r="C12" s="142"/>
      <c r="D12" s="139">
        <f>SUM(D9:D11)</f>
        <v>55</v>
      </c>
      <c r="E12" s="140">
        <f>SUM(E9:E11)</f>
        <v>151602061</v>
      </c>
      <c r="F12" s="140">
        <f>SUM(F9:F11)</f>
        <v>294542727.57999998</v>
      </c>
    </row>
    <row r="13" spans="1:9" ht="24.95" customHeight="1">
      <c r="A13" s="109"/>
      <c r="B13" s="240" t="s">
        <v>30</v>
      </c>
      <c r="C13" s="241"/>
      <c r="D13" s="241"/>
      <c r="E13" s="241"/>
      <c r="F13" s="242"/>
    </row>
    <row r="14" spans="1:9" ht="24.95" customHeight="1">
      <c r="A14" s="109"/>
      <c r="B14" s="143" t="s">
        <v>329</v>
      </c>
      <c r="C14" s="143" t="s">
        <v>262</v>
      </c>
      <c r="D14" s="139">
        <v>3</v>
      </c>
      <c r="E14" s="140">
        <v>12000</v>
      </c>
      <c r="F14" s="140">
        <v>197160</v>
      </c>
    </row>
    <row r="15" spans="1:9" ht="24.95" customHeight="1">
      <c r="A15" s="109"/>
      <c r="B15" s="141" t="s">
        <v>330</v>
      </c>
      <c r="C15" s="142"/>
      <c r="D15" s="139">
        <f>SUM(D14)</f>
        <v>3</v>
      </c>
      <c r="E15" s="140">
        <f>SUM(E14)</f>
        <v>12000</v>
      </c>
      <c r="F15" s="140">
        <f>SUM(F14)</f>
        <v>197160</v>
      </c>
    </row>
    <row r="16" spans="1:9" ht="24.95" customHeight="1">
      <c r="A16" s="109"/>
      <c r="B16" s="243" t="s">
        <v>40</v>
      </c>
      <c r="C16" s="244"/>
      <c r="D16" s="139">
        <f>D12+D15</f>
        <v>58</v>
      </c>
      <c r="E16" s="140">
        <f>E12+E15</f>
        <v>151614061</v>
      </c>
      <c r="F16" s="140">
        <f>F12+F15</f>
        <v>294739887.57999998</v>
      </c>
    </row>
    <row r="17" spans="1:6" ht="24.95" customHeight="1">
      <c r="A17" s="109"/>
      <c r="B17" s="144"/>
      <c r="C17" s="144"/>
      <c r="D17" s="145"/>
      <c r="E17" s="146"/>
      <c r="F17" s="146"/>
    </row>
    <row r="18" spans="1:6" ht="24.95" customHeight="1">
      <c r="A18" s="109"/>
      <c r="B18" s="109"/>
      <c r="D18" s="147"/>
      <c r="E18" s="148"/>
      <c r="F18" s="148"/>
    </row>
    <row r="19" spans="1:6" ht="24.95" customHeight="1">
      <c r="A19" s="109"/>
      <c r="B19" s="149" t="s">
        <v>331</v>
      </c>
      <c r="C19" s="150"/>
      <c r="D19" s="151"/>
      <c r="E19" s="152"/>
      <c r="F19" s="153"/>
    </row>
    <row r="20" spans="1:6" ht="24.95" customHeight="1">
      <c r="A20" s="109"/>
      <c r="B20" s="154" t="s">
        <v>41</v>
      </c>
      <c r="C20" s="135" t="s">
        <v>20</v>
      </c>
      <c r="D20" s="155" t="s">
        <v>322</v>
      </c>
      <c r="E20" s="156" t="s">
        <v>323</v>
      </c>
      <c r="F20" s="156" t="s">
        <v>324</v>
      </c>
    </row>
    <row r="21" spans="1:6" ht="24.95" customHeight="1">
      <c r="A21" s="109"/>
      <c r="B21" s="232" t="s">
        <v>29</v>
      </c>
      <c r="C21" s="233"/>
      <c r="D21" s="233"/>
      <c r="E21" s="233"/>
      <c r="F21" s="234"/>
    </row>
    <row r="22" spans="1:6" ht="24.95" customHeight="1">
      <c r="A22" s="157"/>
      <c r="B22" s="143" t="s">
        <v>325</v>
      </c>
      <c r="C22" s="143" t="s">
        <v>256</v>
      </c>
      <c r="D22" s="139">
        <v>28</v>
      </c>
      <c r="E22" s="140">
        <v>110004000</v>
      </c>
      <c r="F22" s="140">
        <v>330012160</v>
      </c>
    </row>
    <row r="23" spans="1:6" ht="24.95" customHeight="1">
      <c r="A23" s="157"/>
      <c r="B23" s="143" t="s">
        <v>326</v>
      </c>
      <c r="C23" s="143" t="s">
        <v>254</v>
      </c>
      <c r="D23" s="139">
        <v>79</v>
      </c>
      <c r="E23" s="140">
        <v>65096163</v>
      </c>
      <c r="F23" s="140">
        <v>262020059.74000001</v>
      </c>
    </row>
    <row r="24" spans="1:6" ht="24.95" customHeight="1">
      <c r="A24" s="157"/>
      <c r="B24" s="143" t="s">
        <v>153</v>
      </c>
      <c r="C24" s="143" t="s">
        <v>154</v>
      </c>
      <c r="D24" s="139">
        <v>1</v>
      </c>
      <c r="E24" s="140">
        <v>17647</v>
      </c>
      <c r="F24" s="140">
        <v>6176.45</v>
      </c>
    </row>
    <row r="25" spans="1:6" ht="24.95" customHeight="1">
      <c r="A25" s="157"/>
      <c r="B25" s="143" t="s">
        <v>327</v>
      </c>
      <c r="C25" s="143" t="s">
        <v>238</v>
      </c>
      <c r="D25" s="139">
        <v>40</v>
      </c>
      <c r="E25" s="140">
        <v>332189189</v>
      </c>
      <c r="F25" s="140">
        <v>631700822.44000006</v>
      </c>
    </row>
    <row r="26" spans="1:6" ht="24.95" customHeight="1">
      <c r="A26" s="157"/>
      <c r="B26" s="158" t="s">
        <v>328</v>
      </c>
      <c r="C26" s="159"/>
      <c r="D26" s="139">
        <f>SUM(D22:D25)</f>
        <v>148</v>
      </c>
      <c r="E26" s="140">
        <f>SUM(E22:E25)</f>
        <v>507306999</v>
      </c>
      <c r="F26" s="140">
        <f>SUM(F22:F25)</f>
        <v>1223739218.6300001</v>
      </c>
    </row>
    <row r="27" spans="1:6" ht="24.95" customHeight="1">
      <c r="A27" s="157"/>
      <c r="B27" s="235" t="s">
        <v>40</v>
      </c>
      <c r="C27" s="236"/>
      <c r="D27" s="139">
        <f>D26</f>
        <v>148</v>
      </c>
      <c r="E27" s="140">
        <f>E26</f>
        <v>507306999</v>
      </c>
      <c r="F27" s="140">
        <f>F26</f>
        <v>1223739218.6300001</v>
      </c>
    </row>
    <row r="28" spans="1:6" ht="24.95" customHeight="1">
      <c r="A28" s="157"/>
      <c r="B28" s="157"/>
      <c r="C28" s="157"/>
      <c r="D28" s="147"/>
      <c r="E28" s="148"/>
      <c r="F28" s="148"/>
    </row>
    <row r="29" spans="1:6" ht="24.95" customHeight="1">
      <c r="A29" s="157"/>
      <c r="B29" s="160" t="s">
        <v>332</v>
      </c>
      <c r="C29" s="157"/>
      <c r="D29" s="147"/>
      <c r="E29" s="148"/>
      <c r="F29" s="148"/>
    </row>
    <row r="30" spans="1:6" ht="24.95" customHeight="1">
      <c r="A30" s="157"/>
      <c r="B30" s="161" t="s">
        <v>41</v>
      </c>
      <c r="C30" s="162" t="s">
        <v>20</v>
      </c>
      <c r="D30" s="163" t="s">
        <v>322</v>
      </c>
      <c r="E30" s="164" t="s">
        <v>323</v>
      </c>
      <c r="F30" s="164" t="s">
        <v>324</v>
      </c>
    </row>
    <row r="31" spans="1:6" ht="24.95" customHeight="1">
      <c r="A31" s="157"/>
      <c r="B31" s="232" t="s">
        <v>29</v>
      </c>
      <c r="C31" s="233"/>
      <c r="D31" s="233"/>
      <c r="E31" s="233"/>
      <c r="F31" s="234"/>
    </row>
    <row r="32" spans="1:6" ht="24.95" customHeight="1">
      <c r="A32" s="157"/>
      <c r="B32" s="165" t="s">
        <v>171</v>
      </c>
      <c r="C32" s="165" t="s">
        <v>172</v>
      </c>
      <c r="D32" s="139">
        <v>2</v>
      </c>
      <c r="E32" s="140">
        <v>173119</v>
      </c>
      <c r="F32" s="140">
        <v>93484.26</v>
      </c>
    </row>
    <row r="33" spans="1:6" ht="24.95" customHeight="1">
      <c r="A33" s="157"/>
      <c r="B33" s="143" t="s">
        <v>328</v>
      </c>
      <c r="C33" s="143"/>
      <c r="D33" s="139">
        <f>SUM(D32)</f>
        <v>2</v>
      </c>
      <c r="E33" s="140">
        <f>SUM(E32)</f>
        <v>173119</v>
      </c>
      <c r="F33" s="140">
        <f>SUM(F32)</f>
        <v>93484.26</v>
      </c>
    </row>
    <row r="34" spans="1:6" ht="24.95" customHeight="1">
      <c r="A34" s="157"/>
      <c r="B34" s="143" t="s">
        <v>40</v>
      </c>
      <c r="C34" s="143"/>
      <c r="D34" s="139">
        <f>D33</f>
        <v>2</v>
      </c>
      <c r="E34" s="140">
        <f>E33</f>
        <v>173119</v>
      </c>
      <c r="F34" s="140">
        <f>F33</f>
        <v>93484.26</v>
      </c>
    </row>
    <row r="35" spans="1:6">
      <c r="A35" s="166"/>
      <c r="B35" s="166"/>
      <c r="C35" s="157"/>
    </row>
    <row r="36" spans="1:6">
      <c r="A36" s="166"/>
      <c r="B36" s="166"/>
      <c r="C36" s="157"/>
    </row>
    <row r="37" spans="1:6">
      <c r="A37" s="166"/>
      <c r="B37" s="166"/>
      <c r="C37" s="157"/>
    </row>
    <row r="38" spans="1:6">
      <c r="A38" s="166"/>
      <c r="B38" s="166"/>
      <c r="C38" s="157"/>
    </row>
    <row r="39" spans="1:6">
      <c r="A39" s="166"/>
      <c r="B39" s="166"/>
      <c r="C39" s="157"/>
    </row>
  </sheetData>
  <mergeCells count="9">
    <mergeCell ref="B21:F21"/>
    <mergeCell ref="B27:C27"/>
    <mergeCell ref="B31:F31"/>
    <mergeCell ref="B1:E1"/>
    <mergeCell ref="B2:F2"/>
    <mergeCell ref="B6:D6"/>
    <mergeCell ref="B8:F8"/>
    <mergeCell ref="B13:F13"/>
    <mergeCell ref="B16:C16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topLeftCell="A6" zoomScale="120" zoomScaleNormal="120" workbookViewId="0">
      <selection activeCell="O11" sqref="O1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45" t="s">
        <v>0</v>
      </c>
      <c r="C1" s="246"/>
      <c r="D1" s="247"/>
      <c r="E1" s="6"/>
      <c r="F1" s="10"/>
      <c r="G1" s="10"/>
      <c r="H1" s="10"/>
      <c r="I1" s="10"/>
    </row>
    <row r="2" spans="2:9" ht="10.5" customHeight="1">
      <c r="B2" s="248"/>
      <c r="C2" s="249"/>
      <c r="D2" s="250"/>
      <c r="E2" s="6"/>
      <c r="F2" s="10"/>
      <c r="G2" s="10"/>
      <c r="H2" s="10"/>
      <c r="I2" s="10"/>
    </row>
    <row r="3" spans="2:9" ht="18" customHeight="1">
      <c r="B3" s="96" t="s">
        <v>311</v>
      </c>
      <c r="C3" s="6"/>
      <c r="D3" s="6"/>
      <c r="E3" s="6"/>
      <c r="F3" s="6"/>
      <c r="G3" s="6"/>
      <c r="H3" s="6"/>
      <c r="I3" s="6"/>
    </row>
    <row r="4" spans="2:9" ht="18" customHeight="1">
      <c r="B4" s="96"/>
      <c r="C4" s="6"/>
      <c r="D4" s="6"/>
      <c r="E4" s="6"/>
      <c r="F4" s="6"/>
      <c r="G4" s="6"/>
      <c r="H4" s="6"/>
      <c r="I4" s="6"/>
    </row>
    <row r="5" spans="2:9" ht="26.25" customHeight="1">
      <c r="B5" s="272" t="s">
        <v>313</v>
      </c>
      <c r="C5" s="273"/>
      <c r="D5" s="273"/>
      <c r="E5" s="273"/>
      <c r="F5" s="273"/>
      <c r="G5" s="273"/>
      <c r="H5" s="273"/>
      <c r="I5" s="274"/>
    </row>
    <row r="6" spans="2:9" ht="31.5" customHeight="1">
      <c r="B6" s="115" t="s">
        <v>15</v>
      </c>
      <c r="C6" s="116" t="s">
        <v>20</v>
      </c>
      <c r="D6" s="116" t="s">
        <v>22</v>
      </c>
      <c r="E6" s="116" t="s">
        <v>23</v>
      </c>
      <c r="F6" s="116" t="s">
        <v>24</v>
      </c>
      <c r="G6" s="117" t="s">
        <v>28</v>
      </c>
      <c r="H6" s="117" t="s">
        <v>18</v>
      </c>
      <c r="I6" s="118" t="s">
        <v>7</v>
      </c>
    </row>
    <row r="7" spans="2:9" ht="18" customHeight="1">
      <c r="B7" s="275" t="s">
        <v>29</v>
      </c>
      <c r="C7" s="276"/>
      <c r="D7" s="276"/>
      <c r="E7" s="276"/>
      <c r="F7" s="276"/>
      <c r="G7" s="276"/>
      <c r="H7" s="276"/>
      <c r="I7" s="277"/>
    </row>
    <row r="8" spans="2:9" ht="19.5" customHeight="1">
      <c r="B8" s="119" t="s">
        <v>284</v>
      </c>
      <c r="C8" s="120" t="s">
        <v>285</v>
      </c>
      <c r="D8" s="121">
        <v>0.15</v>
      </c>
      <c r="E8" s="121">
        <v>0.14000000000000001</v>
      </c>
      <c r="F8" s="121">
        <v>0.14000000000000001</v>
      </c>
      <c r="G8" s="104">
        <v>8</v>
      </c>
      <c r="H8" s="104">
        <v>14732303</v>
      </c>
      <c r="I8" s="104">
        <v>2063232.42</v>
      </c>
    </row>
    <row r="9" spans="2:9" ht="19.5" customHeight="1">
      <c r="B9" s="122" t="s">
        <v>307</v>
      </c>
      <c r="C9" s="260"/>
      <c r="D9" s="259"/>
      <c r="E9" s="259"/>
      <c r="F9" s="258"/>
      <c r="G9" s="123">
        <f>SUM(G8:G8)</f>
        <v>8</v>
      </c>
      <c r="H9" s="123">
        <f>SUM(H8:H8)</f>
        <v>14732303</v>
      </c>
      <c r="I9" s="123">
        <f>SUM(I8:I8)</f>
        <v>2063232.42</v>
      </c>
    </row>
    <row r="10" spans="2:9" ht="19.5" customHeight="1">
      <c r="B10" s="124" t="s">
        <v>308</v>
      </c>
      <c r="C10" s="293"/>
      <c r="D10" s="294"/>
      <c r="E10" s="294"/>
      <c r="F10" s="295"/>
      <c r="G10" s="125">
        <f>G9</f>
        <v>8</v>
      </c>
      <c r="H10" s="125">
        <f t="shared" ref="H10:I10" si="0">H9</f>
        <v>14732303</v>
      </c>
      <c r="I10" s="125">
        <f t="shared" si="0"/>
        <v>2063232.42</v>
      </c>
    </row>
    <row r="11" spans="2:9" ht="18" customHeight="1">
      <c r="B11" s="96"/>
      <c r="C11" s="6"/>
      <c r="D11" s="6"/>
      <c r="E11" s="6"/>
      <c r="F11" s="6"/>
      <c r="G11" s="6"/>
      <c r="H11" s="6"/>
      <c r="I11" s="6"/>
    </row>
    <row r="12" spans="2:9" ht="18" customHeight="1">
      <c r="B12" s="269" t="s">
        <v>115</v>
      </c>
      <c r="C12" s="270"/>
      <c r="D12" s="270"/>
      <c r="E12" s="270"/>
      <c r="F12" s="270"/>
      <c r="G12" s="270"/>
      <c r="H12" s="270"/>
      <c r="I12" s="270"/>
    </row>
    <row r="13" spans="2:9" ht="18" customHeight="1">
      <c r="B13" s="266" t="s">
        <v>15</v>
      </c>
      <c r="C13" s="267"/>
      <c r="D13" s="268"/>
      <c r="E13" s="266" t="s">
        <v>20</v>
      </c>
      <c r="F13" s="268"/>
      <c r="G13" s="271" t="s">
        <v>44</v>
      </c>
      <c r="H13" s="267"/>
      <c r="I13" s="268"/>
    </row>
    <row r="14" spans="2:9" ht="12.95" customHeight="1">
      <c r="B14" s="251" t="s">
        <v>29</v>
      </c>
      <c r="C14" s="252"/>
      <c r="D14" s="252"/>
      <c r="E14" s="252"/>
      <c r="F14" s="252"/>
      <c r="G14" s="252"/>
      <c r="H14" s="252"/>
      <c r="I14" s="253"/>
    </row>
    <row r="15" spans="2:9" ht="12.95" customHeight="1">
      <c r="B15" s="254" t="s">
        <v>305</v>
      </c>
      <c r="C15" s="255"/>
      <c r="D15" s="256"/>
      <c r="E15" s="257" t="s">
        <v>306</v>
      </c>
      <c r="F15" s="258"/>
      <c r="G15" s="257">
        <v>3</v>
      </c>
      <c r="H15" s="259"/>
      <c r="I15" s="258"/>
    </row>
    <row r="16" spans="2:9" ht="12.95" customHeight="1">
      <c r="B16" s="263" t="s">
        <v>233</v>
      </c>
      <c r="C16" s="264"/>
      <c r="D16" s="265"/>
      <c r="E16" s="260" t="s">
        <v>234</v>
      </c>
      <c r="F16" s="262"/>
      <c r="G16" s="260" t="s">
        <v>71</v>
      </c>
      <c r="H16" s="261"/>
      <c r="I16" s="262"/>
    </row>
    <row r="17" spans="2:9" ht="12.95" customHeight="1">
      <c r="B17" s="251" t="s">
        <v>83</v>
      </c>
      <c r="C17" s="252"/>
      <c r="D17" s="252"/>
      <c r="E17" s="252"/>
      <c r="F17" s="252"/>
      <c r="G17" s="252"/>
      <c r="H17" s="252"/>
      <c r="I17" s="253"/>
    </row>
    <row r="18" spans="2:9" ht="12.95" customHeight="1">
      <c r="B18" s="254" t="s">
        <v>235</v>
      </c>
      <c r="C18" s="255"/>
      <c r="D18" s="256"/>
      <c r="E18" s="257" t="s">
        <v>236</v>
      </c>
      <c r="F18" s="258"/>
      <c r="G18" s="257">
        <v>2.66</v>
      </c>
      <c r="H18" s="259"/>
      <c r="I18" s="258"/>
    </row>
    <row r="19" spans="2:9" ht="12.95" customHeight="1">
      <c r="B19" s="278" t="s">
        <v>72</v>
      </c>
      <c r="C19" s="279"/>
      <c r="D19" s="279"/>
      <c r="E19" s="279"/>
      <c r="F19" s="279"/>
      <c r="G19" s="279"/>
      <c r="H19" s="279"/>
      <c r="I19" s="280"/>
    </row>
    <row r="20" spans="2:9" ht="12.95" customHeight="1">
      <c r="B20" s="263" t="s">
        <v>104</v>
      </c>
      <c r="C20" s="255"/>
      <c r="D20" s="265"/>
      <c r="E20" s="260" t="s">
        <v>105</v>
      </c>
      <c r="F20" s="262"/>
      <c r="G20" s="260">
        <v>9.0500000000000007</v>
      </c>
      <c r="H20" s="259"/>
      <c r="I20" s="262"/>
    </row>
    <row r="21" spans="2:9" ht="12.95" customHeight="1">
      <c r="B21" s="263" t="s">
        <v>245</v>
      </c>
      <c r="C21" s="255"/>
      <c r="D21" s="265"/>
      <c r="E21" s="260" t="s">
        <v>246</v>
      </c>
      <c r="F21" s="262"/>
      <c r="G21" s="260">
        <v>10</v>
      </c>
      <c r="H21" s="259"/>
      <c r="I21" s="262"/>
    </row>
    <row r="22" spans="2:9" ht="12.95" customHeight="1">
      <c r="B22" s="263" t="s">
        <v>103</v>
      </c>
      <c r="C22" s="255"/>
      <c r="D22" s="265"/>
      <c r="E22" s="260" t="s">
        <v>102</v>
      </c>
      <c r="F22" s="262"/>
      <c r="G22" s="260">
        <v>1</v>
      </c>
      <c r="H22" s="259"/>
      <c r="I22" s="262"/>
    </row>
    <row r="23" spans="2:9" ht="12.95" customHeight="1">
      <c r="B23" s="287" t="s">
        <v>108</v>
      </c>
      <c r="C23" s="288"/>
      <c r="D23" s="289"/>
      <c r="E23" s="281" t="s">
        <v>109</v>
      </c>
      <c r="F23" s="282"/>
      <c r="G23" s="281">
        <v>1</v>
      </c>
      <c r="H23" s="283"/>
      <c r="I23" s="282"/>
    </row>
    <row r="24" spans="2:9" ht="12.95" customHeight="1">
      <c r="B24" s="287" t="s">
        <v>123</v>
      </c>
      <c r="C24" s="288"/>
      <c r="D24" s="289"/>
      <c r="E24" s="281" t="s">
        <v>124</v>
      </c>
      <c r="F24" s="282"/>
      <c r="G24" s="281" t="s">
        <v>71</v>
      </c>
      <c r="H24" s="283"/>
      <c r="I24" s="282"/>
    </row>
    <row r="25" spans="2:9" ht="12.95" customHeight="1">
      <c r="B25" s="284" t="s">
        <v>93</v>
      </c>
      <c r="C25" s="285"/>
      <c r="D25" s="285"/>
      <c r="E25" s="285"/>
      <c r="F25" s="285"/>
      <c r="G25" s="285"/>
      <c r="H25" s="285"/>
      <c r="I25" s="286"/>
    </row>
    <row r="26" spans="2:9" ht="12.95" customHeight="1">
      <c r="B26" s="263" t="s">
        <v>314</v>
      </c>
      <c r="C26" s="255"/>
      <c r="D26" s="265"/>
      <c r="E26" s="260" t="s">
        <v>315</v>
      </c>
      <c r="F26" s="262"/>
      <c r="G26" s="260" t="s">
        <v>71</v>
      </c>
      <c r="H26" s="259"/>
      <c r="I26" s="262"/>
    </row>
    <row r="27" spans="2:9" ht="12.95" customHeight="1">
      <c r="B27" s="263" t="s">
        <v>299</v>
      </c>
      <c r="C27" s="255"/>
      <c r="D27" s="265"/>
      <c r="E27" s="260" t="s">
        <v>300</v>
      </c>
      <c r="F27" s="262"/>
      <c r="G27" s="260" t="s">
        <v>71</v>
      </c>
      <c r="H27" s="259"/>
      <c r="I27" s="262"/>
    </row>
    <row r="28" spans="2:9" ht="12.95" customHeight="1">
      <c r="B28" s="263" t="s">
        <v>301</v>
      </c>
      <c r="C28" s="255"/>
      <c r="D28" s="265"/>
      <c r="E28" s="260" t="s">
        <v>302</v>
      </c>
      <c r="F28" s="262"/>
      <c r="G28" s="260" t="s">
        <v>71</v>
      </c>
      <c r="H28" s="259"/>
      <c r="I28" s="262"/>
    </row>
    <row r="29" spans="2:9" ht="12.95" customHeight="1">
      <c r="B29" s="263" t="s">
        <v>273</v>
      </c>
      <c r="C29" s="255"/>
      <c r="D29" s="265"/>
      <c r="E29" s="260" t="s">
        <v>274</v>
      </c>
      <c r="F29" s="262"/>
      <c r="G29" s="260">
        <v>1</v>
      </c>
      <c r="H29" s="259"/>
      <c r="I29" s="262"/>
    </row>
    <row r="30" spans="2:9" ht="12.95" customHeight="1">
      <c r="B30" s="290" t="s">
        <v>231</v>
      </c>
      <c r="C30" s="255"/>
      <c r="D30" s="256"/>
      <c r="E30" s="291" t="s">
        <v>232</v>
      </c>
      <c r="F30" s="258"/>
      <c r="G30" s="291" t="s">
        <v>71</v>
      </c>
      <c r="H30" s="259"/>
      <c r="I30" s="258"/>
    </row>
    <row r="31" spans="2:9" ht="12.95" customHeight="1">
      <c r="B31" s="290" t="s">
        <v>199</v>
      </c>
      <c r="C31" s="255"/>
      <c r="D31" s="256"/>
      <c r="E31" s="291" t="s">
        <v>198</v>
      </c>
      <c r="F31" s="258"/>
      <c r="G31" s="291">
        <v>0.5</v>
      </c>
      <c r="H31" s="259"/>
      <c r="I31" s="258"/>
    </row>
    <row r="32" spans="2:9" ht="12.95" customHeight="1">
      <c r="B32" s="287" t="s">
        <v>204</v>
      </c>
      <c r="C32" s="288"/>
      <c r="D32" s="289"/>
      <c r="E32" s="292" t="s">
        <v>205</v>
      </c>
      <c r="F32" s="292"/>
      <c r="G32" s="281" t="s">
        <v>71</v>
      </c>
      <c r="H32" s="283"/>
      <c r="I32" s="282"/>
    </row>
    <row r="33" spans="2:9" ht="12.95" customHeight="1">
      <c r="B33" s="287" t="s">
        <v>107</v>
      </c>
      <c r="C33" s="288"/>
      <c r="D33" s="289"/>
      <c r="E33" s="281" t="s">
        <v>106</v>
      </c>
      <c r="F33" s="282"/>
      <c r="G33" s="281" t="s">
        <v>71</v>
      </c>
      <c r="H33" s="283"/>
      <c r="I33" s="282"/>
    </row>
    <row r="34" spans="2:9" ht="25.5" customHeight="1"/>
    <row r="35" spans="2:9" ht="22.5"/>
  </sheetData>
  <mergeCells count="61">
    <mergeCell ref="E28:F28"/>
    <mergeCell ref="G28:I28"/>
    <mergeCell ref="B28:D28"/>
    <mergeCell ref="B27:D27"/>
    <mergeCell ref="E27:F27"/>
    <mergeCell ref="G27:I27"/>
    <mergeCell ref="C10:F10"/>
    <mergeCell ref="B15:D15"/>
    <mergeCell ref="E15:F15"/>
    <mergeCell ref="G15:I15"/>
    <mergeCell ref="B26:D26"/>
    <mergeCell ref="E26:F26"/>
    <mergeCell ref="G26:I26"/>
    <mergeCell ref="B23:D23"/>
    <mergeCell ref="G24:I24"/>
    <mergeCell ref="B24:D24"/>
    <mergeCell ref="E24:F24"/>
    <mergeCell ref="B33:D33"/>
    <mergeCell ref="E33:F33"/>
    <mergeCell ref="G33:I33"/>
    <mergeCell ref="B30:D30"/>
    <mergeCell ref="E30:F30"/>
    <mergeCell ref="G32:I32"/>
    <mergeCell ref="B32:D32"/>
    <mergeCell ref="E32:F32"/>
    <mergeCell ref="B31:D31"/>
    <mergeCell ref="E31:F31"/>
    <mergeCell ref="G31:I31"/>
    <mergeCell ref="G30:I30"/>
    <mergeCell ref="B29:D29"/>
    <mergeCell ref="E29:F29"/>
    <mergeCell ref="G29:I29"/>
    <mergeCell ref="B19:I19"/>
    <mergeCell ref="B22:D22"/>
    <mergeCell ref="E22:F22"/>
    <mergeCell ref="G22:I22"/>
    <mergeCell ref="B20:D20"/>
    <mergeCell ref="E20:F20"/>
    <mergeCell ref="G20:I20"/>
    <mergeCell ref="B21:D21"/>
    <mergeCell ref="E21:F21"/>
    <mergeCell ref="G21:I21"/>
    <mergeCell ref="E23:F23"/>
    <mergeCell ref="G23:I23"/>
    <mergeCell ref="B25:I25"/>
    <mergeCell ref="B1:D2"/>
    <mergeCell ref="B17:I17"/>
    <mergeCell ref="B18:D18"/>
    <mergeCell ref="E18:F18"/>
    <mergeCell ref="G18:I18"/>
    <mergeCell ref="G16:I16"/>
    <mergeCell ref="E16:F16"/>
    <mergeCell ref="B16:D16"/>
    <mergeCell ref="B13:D13"/>
    <mergeCell ref="E13:F13"/>
    <mergeCell ref="B14:I14"/>
    <mergeCell ref="B12:I12"/>
    <mergeCell ref="G13:I13"/>
    <mergeCell ref="B5:I5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L10" sqref="L10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6" t="s">
        <v>0</v>
      </c>
      <c r="C1" s="296"/>
      <c r="D1" s="5"/>
      <c r="E1" s="5"/>
      <c r="F1" s="5"/>
    </row>
    <row r="2" spans="1:6" ht="27.95" customHeight="1">
      <c r="A2" s="4"/>
      <c r="B2" s="297" t="s">
        <v>311</v>
      </c>
      <c r="C2" s="297"/>
      <c r="D2" s="297"/>
      <c r="E2" s="297"/>
      <c r="F2" s="297"/>
    </row>
    <row r="3" spans="1:6" ht="42.75" customHeight="1">
      <c r="B3" s="272" t="s">
        <v>45</v>
      </c>
      <c r="C3" s="273"/>
      <c r="D3" s="273"/>
      <c r="E3" s="273"/>
      <c r="F3" s="273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127</v>
      </c>
      <c r="C16" s="17" t="s">
        <v>50</v>
      </c>
      <c r="D16" s="15" t="s">
        <v>129</v>
      </c>
      <c r="E16" s="14" t="s">
        <v>53</v>
      </c>
      <c r="F16" s="16" t="s">
        <v>53</v>
      </c>
    </row>
    <row r="17" spans="2:6" ht="20.100000000000001" customHeight="1">
      <c r="B17" s="11" t="s">
        <v>128</v>
      </c>
      <c r="C17" s="17" t="s">
        <v>55</v>
      </c>
      <c r="D17" s="15" t="s">
        <v>130</v>
      </c>
      <c r="E17" s="14" t="s">
        <v>53</v>
      </c>
      <c r="F17" s="16" t="s">
        <v>53</v>
      </c>
    </row>
    <row r="18" spans="2:6" ht="20.100000000000001" customHeight="1">
      <c r="B18" s="11" t="s">
        <v>127</v>
      </c>
      <c r="C18" s="17" t="s">
        <v>55</v>
      </c>
      <c r="D18" s="15" t="s">
        <v>131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2026-07-02T10:50:01Z</cp:lastPrinted>
  <dcterms:created xsi:type="dcterms:W3CDTF">2024-09-12T06:50:39Z</dcterms:created>
  <dcterms:modified xsi:type="dcterms:W3CDTF">2026-07-02T10:51:54Z</dcterms:modified>
</cp:coreProperties>
</file>